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.UADFD01\Desktop\ROZPOČET\2020\Lukáš\Oprava výhybek v žst.Frýdek Místek\Celkový rozpočet\"/>
    </mc:Choice>
  </mc:AlternateContent>
  <bookViews>
    <workbookView xWindow="0" yWindow="0" windowWidth="28800" windowHeight="12300"/>
  </bookViews>
  <sheets>
    <sheet name="Rekapitulace stavby" sheetId="1" r:id="rId1"/>
    <sheet name="SO 01 - Oprava kolejí a v..." sheetId="2" r:id="rId2"/>
    <sheet name="SO 02 - Úprava zabezpečov..." sheetId="3" r:id="rId3"/>
    <sheet name="VRN - soupis VRN" sheetId="4" r:id="rId4"/>
  </sheets>
  <definedNames>
    <definedName name="_xlnm._FilterDatabase" localSheetId="1" hidden="1">'SO 01 - Oprava kolejí a v...'!$C$118:$L$242</definedName>
    <definedName name="_xlnm._FilterDatabase" localSheetId="2" hidden="1">'SO 02 - Úprava zabezpečov...'!$C$120:$L$151</definedName>
    <definedName name="_xlnm._FilterDatabase" localSheetId="3" hidden="1">'VRN - soupis VRN'!$C$116:$L$128</definedName>
    <definedName name="_xlnm.Print_Titles" localSheetId="0">'Rekapitulace stavby'!$92:$92</definedName>
    <definedName name="_xlnm.Print_Titles" localSheetId="1">'SO 01 - Oprava kolejí a v...'!$118:$118</definedName>
    <definedName name="_xlnm.Print_Titles" localSheetId="2">'SO 02 - Úprava zabezpečov...'!$120:$120</definedName>
    <definedName name="_xlnm.Print_Titles" localSheetId="3">'VRN - soupis VRN'!$116:$116</definedName>
    <definedName name="_xlnm.Print_Area" localSheetId="0">'Rekapitulace stavby'!$D$4:$AO$76,'Rekapitulace stavby'!$C$82:$AQ$98</definedName>
    <definedName name="_xlnm.Print_Area" localSheetId="1">'SO 01 - Oprava kolejí a v...'!$C$4:$K$41,'SO 01 - Oprava kolejí a v...'!$C$50:$K$76,'SO 01 - Oprava kolejí a v...'!$C$82:$K$100,'SO 01 - Oprava kolejí a v...'!$C$106:$L$242</definedName>
    <definedName name="_xlnm.Print_Area" localSheetId="2">'SO 02 - Úprava zabezpečov...'!$C$4:$K$41,'SO 02 - Úprava zabezpečov...'!$C$50:$K$76,'SO 02 - Úprava zabezpečov...'!$C$82:$K$102,'SO 02 - Úprava zabezpečov...'!$C$108:$L$151</definedName>
    <definedName name="_xlnm.Print_Area" localSheetId="3">'VRN - soupis VRN'!$C$4:$K$41,'VRN - soupis VRN'!$C$50:$K$76,'VRN - soupis VRN'!$C$82:$K$98,'VRN - soupis VRN'!$C$104:$L$128</definedName>
  </definedNames>
  <calcPr calcId="162913"/>
</workbook>
</file>

<file path=xl/calcChain.xml><?xml version="1.0" encoding="utf-8"?>
<calcChain xmlns="http://schemas.openxmlformats.org/spreadsheetml/2006/main">
  <c r="K39" i="4" l="1"/>
  <c r="K38" i="4"/>
  <c r="BA97" i="1"/>
  <c r="K37" i="4"/>
  <c r="AZ97" i="1" s="1"/>
  <c r="BI128" i="4"/>
  <c r="BH128" i="4"/>
  <c r="BG128" i="4"/>
  <c r="BF128" i="4"/>
  <c r="X128" i="4"/>
  <c r="V128" i="4"/>
  <c r="T128" i="4"/>
  <c r="P128" i="4"/>
  <c r="BI126" i="4"/>
  <c r="BH126" i="4"/>
  <c r="BG126" i="4"/>
  <c r="BF126" i="4"/>
  <c r="X126" i="4"/>
  <c r="V126" i="4"/>
  <c r="T126" i="4"/>
  <c r="P126" i="4"/>
  <c r="BI124" i="4"/>
  <c r="BH124" i="4"/>
  <c r="BG124" i="4"/>
  <c r="BF124" i="4"/>
  <c r="X124" i="4"/>
  <c r="V124" i="4"/>
  <c r="T124" i="4"/>
  <c r="P124" i="4"/>
  <c r="BI122" i="4"/>
  <c r="BH122" i="4"/>
  <c r="BG122" i="4"/>
  <c r="BF122" i="4"/>
  <c r="X122" i="4"/>
  <c r="V122" i="4"/>
  <c r="T122" i="4"/>
  <c r="P122" i="4"/>
  <c r="BI121" i="4"/>
  <c r="BH121" i="4"/>
  <c r="BG121" i="4"/>
  <c r="BF121" i="4"/>
  <c r="X121" i="4"/>
  <c r="V121" i="4"/>
  <c r="T121" i="4"/>
  <c r="P121" i="4"/>
  <c r="BI120" i="4"/>
  <c r="BH120" i="4"/>
  <c r="BG120" i="4"/>
  <c r="BF120" i="4"/>
  <c r="X120" i="4"/>
  <c r="V120" i="4"/>
  <c r="T120" i="4"/>
  <c r="P120" i="4"/>
  <c r="BI119" i="4"/>
  <c r="BH119" i="4"/>
  <c r="BG119" i="4"/>
  <c r="BF119" i="4"/>
  <c r="X119" i="4"/>
  <c r="V119" i="4"/>
  <c r="T119" i="4"/>
  <c r="P119" i="4"/>
  <c r="F113" i="4"/>
  <c r="F111" i="4"/>
  <c r="E109" i="4"/>
  <c r="F91" i="4"/>
  <c r="F89" i="4"/>
  <c r="E87" i="4"/>
  <c r="J24" i="4"/>
  <c r="E24" i="4"/>
  <c r="J92" i="4" s="1"/>
  <c r="J23" i="4"/>
  <c r="J21" i="4"/>
  <c r="E21" i="4"/>
  <c r="J113" i="4" s="1"/>
  <c r="J20" i="4"/>
  <c r="J18" i="4"/>
  <c r="E18" i="4"/>
  <c r="F114" i="4" s="1"/>
  <c r="J17" i="4"/>
  <c r="J12" i="4"/>
  <c r="J111" i="4" s="1"/>
  <c r="E7" i="4"/>
  <c r="E85" i="4"/>
  <c r="K39" i="3"/>
  <c r="K38" i="3"/>
  <c r="BA96" i="1" s="1"/>
  <c r="K37" i="3"/>
  <c r="AZ96" i="1"/>
  <c r="BI151" i="3"/>
  <c r="BH151" i="3"/>
  <c r="BG151" i="3"/>
  <c r="BF151" i="3"/>
  <c r="X151" i="3"/>
  <c r="V151" i="3"/>
  <c r="T151" i="3"/>
  <c r="P151" i="3"/>
  <c r="K151" i="3" s="1"/>
  <c r="BE151" i="3" s="1"/>
  <c r="BI150" i="3"/>
  <c r="BH150" i="3"/>
  <c r="BG150" i="3"/>
  <c r="BF150" i="3"/>
  <c r="X150" i="3"/>
  <c r="V150" i="3"/>
  <c r="T150" i="3"/>
  <c r="P150" i="3"/>
  <c r="K150" i="3" s="1"/>
  <c r="BE150" i="3" s="1"/>
  <c r="BI149" i="3"/>
  <c r="BH149" i="3"/>
  <c r="BG149" i="3"/>
  <c r="BF149" i="3"/>
  <c r="X149" i="3"/>
  <c r="V149" i="3"/>
  <c r="T149" i="3"/>
  <c r="P149" i="3"/>
  <c r="BI148" i="3"/>
  <c r="BH148" i="3"/>
  <c r="BG148" i="3"/>
  <c r="BF148" i="3"/>
  <c r="X148" i="3"/>
  <c r="V148" i="3"/>
  <c r="T148" i="3"/>
  <c r="P148" i="3"/>
  <c r="K148" i="3" s="1"/>
  <c r="BE148" i="3" s="1"/>
  <c r="BI147" i="3"/>
  <c r="BH147" i="3"/>
  <c r="BG147" i="3"/>
  <c r="BF147" i="3"/>
  <c r="X147" i="3"/>
  <c r="V147" i="3"/>
  <c r="T147" i="3"/>
  <c r="P147" i="3"/>
  <c r="BI146" i="3"/>
  <c r="BH146" i="3"/>
  <c r="BG146" i="3"/>
  <c r="BF146" i="3"/>
  <c r="X146" i="3"/>
  <c r="V146" i="3"/>
  <c r="T146" i="3"/>
  <c r="P146" i="3"/>
  <c r="K146" i="3" s="1"/>
  <c r="BI145" i="3"/>
  <c r="BH145" i="3"/>
  <c r="BG145" i="3"/>
  <c r="BF145" i="3"/>
  <c r="X145" i="3"/>
  <c r="V145" i="3"/>
  <c r="T145" i="3"/>
  <c r="P145" i="3"/>
  <c r="BK145" i="3" s="1"/>
  <c r="BI144" i="3"/>
  <c r="BH144" i="3"/>
  <c r="BG144" i="3"/>
  <c r="BF144" i="3"/>
  <c r="X144" i="3"/>
  <c r="V144" i="3"/>
  <c r="T144" i="3"/>
  <c r="P144" i="3"/>
  <c r="K144" i="3" s="1"/>
  <c r="BE144" i="3" s="1"/>
  <c r="BI143" i="3"/>
  <c r="BH143" i="3"/>
  <c r="BG143" i="3"/>
  <c r="BF143" i="3"/>
  <c r="X143" i="3"/>
  <c r="V143" i="3"/>
  <c r="T143" i="3"/>
  <c r="P143" i="3"/>
  <c r="K143" i="3" s="1"/>
  <c r="BE143" i="3" s="1"/>
  <c r="BI142" i="3"/>
  <c r="BH142" i="3"/>
  <c r="BG142" i="3"/>
  <c r="BF142" i="3"/>
  <c r="X142" i="3"/>
  <c r="V142" i="3"/>
  <c r="T142" i="3"/>
  <c r="P142" i="3"/>
  <c r="K142" i="3" s="1"/>
  <c r="BE142" i="3" s="1"/>
  <c r="BI141" i="3"/>
  <c r="BH141" i="3"/>
  <c r="BG141" i="3"/>
  <c r="BF141" i="3"/>
  <c r="X141" i="3"/>
  <c r="V141" i="3"/>
  <c r="T141" i="3"/>
  <c r="P141" i="3"/>
  <c r="BK141" i="3" s="1"/>
  <c r="BI140" i="3"/>
  <c r="BH140" i="3"/>
  <c r="BG140" i="3"/>
  <c r="BF140" i="3"/>
  <c r="X140" i="3"/>
  <c r="V140" i="3"/>
  <c r="T140" i="3"/>
  <c r="P140" i="3"/>
  <c r="BK140" i="3" s="1"/>
  <c r="BI139" i="3"/>
  <c r="BH139" i="3"/>
  <c r="BG139" i="3"/>
  <c r="BF139" i="3"/>
  <c r="X139" i="3"/>
  <c r="V139" i="3"/>
  <c r="T139" i="3"/>
  <c r="P139" i="3"/>
  <c r="BK139" i="3" s="1"/>
  <c r="BI138" i="3"/>
  <c r="BH138" i="3"/>
  <c r="BG138" i="3"/>
  <c r="BF138" i="3"/>
  <c r="X138" i="3"/>
  <c r="V138" i="3"/>
  <c r="T138" i="3"/>
  <c r="P138" i="3"/>
  <c r="BK138" i="3" s="1"/>
  <c r="BI137" i="3"/>
  <c r="BH137" i="3"/>
  <c r="BG137" i="3"/>
  <c r="BF137" i="3"/>
  <c r="X137" i="3"/>
  <c r="V137" i="3"/>
  <c r="T137" i="3"/>
  <c r="P137" i="3"/>
  <c r="BK137" i="3" s="1"/>
  <c r="BI136" i="3"/>
  <c r="BH136" i="3"/>
  <c r="BG136" i="3"/>
  <c r="BF136" i="3"/>
  <c r="X136" i="3"/>
  <c r="V136" i="3"/>
  <c r="T136" i="3"/>
  <c r="P136" i="3"/>
  <c r="BK136" i="3" s="1"/>
  <c r="BI135" i="3"/>
  <c r="BH135" i="3"/>
  <c r="BG135" i="3"/>
  <c r="BF135" i="3"/>
  <c r="X135" i="3"/>
  <c r="V135" i="3"/>
  <c r="T135" i="3"/>
  <c r="P135" i="3"/>
  <c r="BI134" i="3"/>
  <c r="BH134" i="3"/>
  <c r="BG134" i="3"/>
  <c r="BF134" i="3"/>
  <c r="X134" i="3"/>
  <c r="V134" i="3"/>
  <c r="T134" i="3"/>
  <c r="P134" i="3"/>
  <c r="BK134" i="3" s="1"/>
  <c r="BI133" i="3"/>
  <c r="BH133" i="3"/>
  <c r="BG133" i="3"/>
  <c r="BF133" i="3"/>
  <c r="X133" i="3"/>
  <c r="V133" i="3"/>
  <c r="T133" i="3"/>
  <c r="P133" i="3"/>
  <c r="K133" i="3" s="1"/>
  <c r="BE133" i="3" s="1"/>
  <c r="BI131" i="3"/>
  <c r="BH131" i="3"/>
  <c r="BG131" i="3"/>
  <c r="BF131" i="3"/>
  <c r="X131" i="3"/>
  <c r="X130" i="3" s="1"/>
  <c r="X129" i="3" s="1"/>
  <c r="V131" i="3"/>
  <c r="V130" i="3" s="1"/>
  <c r="V129" i="3" s="1"/>
  <c r="T131" i="3"/>
  <c r="T130" i="3"/>
  <c r="T129" i="3" s="1"/>
  <c r="P131" i="3"/>
  <c r="BI128" i="3"/>
  <c r="BH128" i="3"/>
  <c r="BG128" i="3"/>
  <c r="BF128" i="3"/>
  <c r="X128" i="3"/>
  <c r="V128" i="3"/>
  <c r="T128" i="3"/>
  <c r="P128" i="3"/>
  <c r="BI127" i="3"/>
  <c r="BH127" i="3"/>
  <c r="BG127" i="3"/>
  <c r="BF127" i="3"/>
  <c r="X127" i="3"/>
  <c r="V127" i="3"/>
  <c r="T127" i="3"/>
  <c r="P127" i="3"/>
  <c r="BI126" i="3"/>
  <c r="BH126" i="3"/>
  <c r="BG126" i="3"/>
  <c r="BF126" i="3"/>
  <c r="X126" i="3"/>
  <c r="V126" i="3"/>
  <c r="T126" i="3"/>
  <c r="P126" i="3"/>
  <c r="BI125" i="3"/>
  <c r="BH125" i="3"/>
  <c r="BG125" i="3"/>
  <c r="BF125" i="3"/>
  <c r="X125" i="3"/>
  <c r="V125" i="3"/>
  <c r="T125" i="3"/>
  <c r="P125" i="3"/>
  <c r="BI124" i="3"/>
  <c r="BH124" i="3"/>
  <c r="BG124" i="3"/>
  <c r="BF124" i="3"/>
  <c r="X124" i="3"/>
  <c r="V124" i="3"/>
  <c r="T124" i="3"/>
  <c r="P124" i="3"/>
  <c r="J118" i="3"/>
  <c r="F117" i="3"/>
  <c r="F115" i="3"/>
  <c r="E113" i="3"/>
  <c r="J92" i="3"/>
  <c r="F91" i="3"/>
  <c r="F89" i="3"/>
  <c r="E87" i="3"/>
  <c r="J21" i="3"/>
  <c r="E21" i="3"/>
  <c r="J91" i="3" s="1"/>
  <c r="J20" i="3"/>
  <c r="J18" i="3"/>
  <c r="E18" i="3"/>
  <c r="F92" i="3" s="1"/>
  <c r="J17" i="3"/>
  <c r="J12" i="3"/>
  <c r="J115" i="3"/>
  <c r="E7" i="3"/>
  <c r="E111" i="3" s="1"/>
  <c r="K120" i="2"/>
  <c r="K97" i="2" s="1"/>
  <c r="K39" i="2"/>
  <c r="K38" i="2"/>
  <c r="BA95" i="1"/>
  <c r="K37" i="2"/>
  <c r="AZ95" i="1"/>
  <c r="BI242" i="2"/>
  <c r="BH242" i="2"/>
  <c r="BG242" i="2"/>
  <c r="BF242" i="2"/>
  <c r="X242" i="2"/>
  <c r="V242" i="2"/>
  <c r="T242" i="2"/>
  <c r="P242" i="2"/>
  <c r="BK242" i="2" s="1"/>
  <c r="BI239" i="2"/>
  <c r="BH239" i="2"/>
  <c r="BG239" i="2"/>
  <c r="BF239" i="2"/>
  <c r="X239" i="2"/>
  <c r="V239" i="2"/>
  <c r="T239" i="2"/>
  <c r="P239" i="2"/>
  <c r="K239" i="2" s="1"/>
  <c r="BE239" i="2" s="1"/>
  <c r="BI235" i="2"/>
  <c r="BH235" i="2"/>
  <c r="BG235" i="2"/>
  <c r="BF235" i="2"/>
  <c r="X235" i="2"/>
  <c r="V235" i="2"/>
  <c r="T235" i="2"/>
  <c r="P235" i="2"/>
  <c r="BI233" i="2"/>
  <c r="BH233" i="2"/>
  <c r="BG233" i="2"/>
  <c r="BF233" i="2"/>
  <c r="X233" i="2"/>
  <c r="V233" i="2"/>
  <c r="T233" i="2"/>
  <c r="P233" i="2"/>
  <c r="K233" i="2" s="1"/>
  <c r="BE233" i="2" s="1"/>
  <c r="BI226" i="2"/>
  <c r="BH226" i="2"/>
  <c r="BG226" i="2"/>
  <c r="BF226" i="2"/>
  <c r="X226" i="2"/>
  <c r="V226" i="2"/>
  <c r="T226" i="2"/>
  <c r="P226" i="2"/>
  <c r="K226" i="2" s="1"/>
  <c r="BE226" i="2" s="1"/>
  <c r="BI219" i="2"/>
  <c r="BH219" i="2"/>
  <c r="BG219" i="2"/>
  <c r="BF219" i="2"/>
  <c r="X219" i="2"/>
  <c r="V219" i="2"/>
  <c r="T219" i="2"/>
  <c r="P219" i="2"/>
  <c r="K219" i="2" s="1"/>
  <c r="BE219" i="2" s="1"/>
  <c r="BI214" i="2"/>
  <c r="BH214" i="2"/>
  <c r="BG214" i="2"/>
  <c r="BF214" i="2"/>
  <c r="X214" i="2"/>
  <c r="V214" i="2"/>
  <c r="T214" i="2"/>
  <c r="P214" i="2"/>
  <c r="K214" i="2" s="1"/>
  <c r="BE214" i="2" s="1"/>
  <c r="BI211" i="2"/>
  <c r="BH211" i="2"/>
  <c r="BG211" i="2"/>
  <c r="BF211" i="2"/>
  <c r="X211" i="2"/>
  <c r="V211" i="2"/>
  <c r="T211" i="2"/>
  <c r="P211" i="2"/>
  <c r="K211" i="2" s="1"/>
  <c r="BE211" i="2" s="1"/>
  <c r="BI205" i="2"/>
  <c r="BH205" i="2"/>
  <c r="BG205" i="2"/>
  <c r="BF205" i="2"/>
  <c r="X205" i="2"/>
  <c r="V205" i="2"/>
  <c r="T205" i="2"/>
  <c r="P205" i="2"/>
  <c r="BK205" i="2" s="1"/>
  <c r="BI198" i="2"/>
  <c r="BH198" i="2"/>
  <c r="BG198" i="2"/>
  <c r="BF198" i="2"/>
  <c r="X198" i="2"/>
  <c r="V198" i="2"/>
  <c r="T198" i="2"/>
  <c r="P198" i="2"/>
  <c r="K198" i="2" s="1"/>
  <c r="BE198" i="2" s="1"/>
  <c r="BI195" i="2"/>
  <c r="BH195" i="2"/>
  <c r="BG195" i="2"/>
  <c r="BF195" i="2"/>
  <c r="X195" i="2"/>
  <c r="V195" i="2"/>
  <c r="T195" i="2"/>
  <c r="P195" i="2"/>
  <c r="BI193" i="2"/>
  <c r="BH193" i="2"/>
  <c r="BG193" i="2"/>
  <c r="BF193" i="2"/>
  <c r="X193" i="2"/>
  <c r="V193" i="2"/>
  <c r="T193" i="2"/>
  <c r="P193" i="2"/>
  <c r="K193" i="2" s="1"/>
  <c r="BE193" i="2" s="1"/>
  <c r="BI192" i="2"/>
  <c r="BH192" i="2"/>
  <c r="BG192" i="2"/>
  <c r="BF192" i="2"/>
  <c r="X192" i="2"/>
  <c r="V192" i="2"/>
  <c r="T192" i="2"/>
  <c r="P192" i="2"/>
  <c r="K192" i="2" s="1"/>
  <c r="BE192" i="2" s="1"/>
  <c r="BI188" i="2"/>
  <c r="BH188" i="2"/>
  <c r="BG188" i="2"/>
  <c r="BF188" i="2"/>
  <c r="X188" i="2"/>
  <c r="V188" i="2"/>
  <c r="T188" i="2"/>
  <c r="P188" i="2"/>
  <c r="K188" i="2" s="1"/>
  <c r="BE188" i="2" s="1"/>
  <c r="BI187" i="2"/>
  <c r="BH187" i="2"/>
  <c r="BG187" i="2"/>
  <c r="BF187" i="2"/>
  <c r="X187" i="2"/>
  <c r="V187" i="2"/>
  <c r="T187" i="2"/>
  <c r="P187" i="2"/>
  <c r="K187" i="2" s="1"/>
  <c r="BE187" i="2" s="1"/>
  <c r="BI186" i="2"/>
  <c r="BH186" i="2"/>
  <c r="BG186" i="2"/>
  <c r="BF186" i="2"/>
  <c r="X186" i="2"/>
  <c r="V186" i="2"/>
  <c r="T186" i="2"/>
  <c r="P186" i="2"/>
  <c r="BI185" i="2"/>
  <c r="BH185" i="2"/>
  <c r="BG185" i="2"/>
  <c r="BF185" i="2"/>
  <c r="X185" i="2"/>
  <c r="V185" i="2"/>
  <c r="T185" i="2"/>
  <c r="P185" i="2"/>
  <c r="K185" i="2" s="1"/>
  <c r="BE185" i="2" s="1"/>
  <c r="BI184" i="2"/>
  <c r="BH184" i="2"/>
  <c r="BG184" i="2"/>
  <c r="BF184" i="2"/>
  <c r="X184" i="2"/>
  <c r="V184" i="2"/>
  <c r="T184" i="2"/>
  <c r="P184" i="2"/>
  <c r="BI183" i="2"/>
  <c r="BH183" i="2"/>
  <c r="BG183" i="2"/>
  <c r="BF183" i="2"/>
  <c r="X183" i="2"/>
  <c r="V183" i="2"/>
  <c r="T183" i="2"/>
  <c r="P183" i="2"/>
  <c r="BK183" i="2" s="1"/>
  <c r="BI182" i="2"/>
  <c r="BH182" i="2"/>
  <c r="BG182" i="2"/>
  <c r="BF182" i="2"/>
  <c r="X182" i="2"/>
  <c r="V182" i="2"/>
  <c r="T182" i="2"/>
  <c r="P182" i="2"/>
  <c r="K182" i="2" s="1"/>
  <c r="BE182" i="2" s="1"/>
  <c r="BI181" i="2"/>
  <c r="BH181" i="2"/>
  <c r="BG181" i="2"/>
  <c r="BF181" i="2"/>
  <c r="X181" i="2"/>
  <c r="V181" i="2"/>
  <c r="T181" i="2"/>
  <c r="P181" i="2"/>
  <c r="BK181" i="2" s="1"/>
  <c r="BI180" i="2"/>
  <c r="BH180" i="2"/>
  <c r="BG180" i="2"/>
  <c r="BF180" i="2"/>
  <c r="X180" i="2"/>
  <c r="V180" i="2"/>
  <c r="T180" i="2"/>
  <c r="P180" i="2"/>
  <c r="BK180" i="2" s="1"/>
  <c r="BI179" i="2"/>
  <c r="BH179" i="2"/>
  <c r="BG179" i="2"/>
  <c r="BF179" i="2"/>
  <c r="X179" i="2"/>
  <c r="V179" i="2"/>
  <c r="T179" i="2"/>
  <c r="P179" i="2"/>
  <c r="BI178" i="2"/>
  <c r="BH178" i="2"/>
  <c r="BG178" i="2"/>
  <c r="BF178" i="2"/>
  <c r="X178" i="2"/>
  <c r="V178" i="2"/>
  <c r="T178" i="2"/>
  <c r="P178" i="2"/>
  <c r="BI172" i="2"/>
  <c r="BH172" i="2"/>
  <c r="BG172" i="2"/>
  <c r="BF172" i="2"/>
  <c r="X172" i="2"/>
  <c r="V172" i="2"/>
  <c r="T172" i="2"/>
  <c r="P172" i="2"/>
  <c r="BK172" i="2" s="1"/>
  <c r="BI171" i="2"/>
  <c r="BH171" i="2"/>
  <c r="BG171" i="2"/>
  <c r="BF171" i="2"/>
  <c r="X171" i="2"/>
  <c r="V171" i="2"/>
  <c r="T171" i="2"/>
  <c r="P171" i="2"/>
  <c r="BK171" i="2" s="1"/>
  <c r="BI170" i="2"/>
  <c r="BH170" i="2"/>
  <c r="BG170" i="2"/>
  <c r="BF170" i="2"/>
  <c r="X170" i="2"/>
  <c r="V170" i="2"/>
  <c r="T170" i="2"/>
  <c r="P170" i="2"/>
  <c r="BK170" i="2" s="1"/>
  <c r="BI169" i="2"/>
  <c r="BH169" i="2"/>
  <c r="BG169" i="2"/>
  <c r="BF169" i="2"/>
  <c r="X169" i="2"/>
  <c r="V169" i="2"/>
  <c r="T169" i="2"/>
  <c r="P169" i="2"/>
  <c r="BK169" i="2" s="1"/>
  <c r="BI168" i="2"/>
  <c r="BH168" i="2"/>
  <c r="BG168" i="2"/>
  <c r="BF168" i="2"/>
  <c r="X168" i="2"/>
  <c r="V168" i="2"/>
  <c r="T168" i="2"/>
  <c r="P168" i="2"/>
  <c r="BK168" i="2" s="1"/>
  <c r="BI167" i="2"/>
  <c r="BH167" i="2"/>
  <c r="BG167" i="2"/>
  <c r="BF167" i="2"/>
  <c r="X167" i="2"/>
  <c r="V167" i="2"/>
  <c r="T167" i="2"/>
  <c r="P167" i="2"/>
  <c r="BK167" i="2" s="1"/>
  <c r="BI165" i="2"/>
  <c r="BH165" i="2"/>
  <c r="BG165" i="2"/>
  <c r="BF165" i="2"/>
  <c r="X165" i="2"/>
  <c r="V165" i="2"/>
  <c r="T165" i="2"/>
  <c r="P165" i="2"/>
  <c r="BK165" i="2" s="1"/>
  <c r="BI163" i="2"/>
  <c r="BH163" i="2"/>
  <c r="BG163" i="2"/>
  <c r="BF163" i="2"/>
  <c r="X163" i="2"/>
  <c r="V163" i="2"/>
  <c r="T163" i="2"/>
  <c r="P163" i="2"/>
  <c r="BK163" i="2" s="1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K159" i="2" s="1"/>
  <c r="BI158" i="2"/>
  <c r="BH158" i="2"/>
  <c r="BG158" i="2"/>
  <c r="BF158" i="2"/>
  <c r="X158" i="2"/>
  <c r="V158" i="2"/>
  <c r="T158" i="2"/>
  <c r="P158" i="2"/>
  <c r="K158" i="2" s="1"/>
  <c r="BE158" i="2" s="1"/>
  <c r="BI157" i="2"/>
  <c r="BH157" i="2"/>
  <c r="BG157" i="2"/>
  <c r="BF157" i="2"/>
  <c r="X157" i="2"/>
  <c r="V157" i="2"/>
  <c r="T157" i="2"/>
  <c r="P157" i="2"/>
  <c r="BI156" i="2"/>
  <c r="BH156" i="2"/>
  <c r="BG156" i="2"/>
  <c r="BF156" i="2"/>
  <c r="X156" i="2"/>
  <c r="V156" i="2"/>
  <c r="T156" i="2"/>
  <c r="P156" i="2"/>
  <c r="BK156" i="2" s="1"/>
  <c r="BI153" i="2"/>
  <c r="BH153" i="2"/>
  <c r="BG153" i="2"/>
  <c r="BF153" i="2"/>
  <c r="X153" i="2"/>
  <c r="V153" i="2"/>
  <c r="T153" i="2"/>
  <c r="P153" i="2"/>
  <c r="K153" i="2" s="1"/>
  <c r="BE153" i="2" s="1"/>
  <c r="BI150" i="2"/>
  <c r="BH150" i="2"/>
  <c r="BG150" i="2"/>
  <c r="BF150" i="2"/>
  <c r="X150" i="2"/>
  <c r="V150" i="2"/>
  <c r="T150" i="2"/>
  <c r="P150" i="2"/>
  <c r="K150" i="2" s="1"/>
  <c r="BE150" i="2" s="1"/>
  <c r="BI148" i="2"/>
  <c r="BH148" i="2"/>
  <c r="BG148" i="2"/>
  <c r="BF148" i="2"/>
  <c r="X148" i="2"/>
  <c r="V148" i="2"/>
  <c r="T148" i="2"/>
  <c r="P148" i="2"/>
  <c r="K148" i="2" s="1"/>
  <c r="BE148" i="2" s="1"/>
  <c r="BI147" i="2"/>
  <c r="BH147" i="2"/>
  <c r="BG147" i="2"/>
  <c r="BF147" i="2"/>
  <c r="X147" i="2"/>
  <c r="V147" i="2"/>
  <c r="T147" i="2"/>
  <c r="P147" i="2"/>
  <c r="BK147" i="2" s="1"/>
  <c r="BI146" i="2"/>
  <c r="BH146" i="2"/>
  <c r="BG146" i="2"/>
  <c r="BF146" i="2"/>
  <c r="X146" i="2"/>
  <c r="V146" i="2"/>
  <c r="T146" i="2"/>
  <c r="P146" i="2"/>
  <c r="BK146" i="2" s="1"/>
  <c r="BI145" i="2"/>
  <c r="BH145" i="2"/>
  <c r="BG145" i="2"/>
  <c r="BF145" i="2"/>
  <c r="X145" i="2"/>
  <c r="V145" i="2"/>
  <c r="T145" i="2"/>
  <c r="P145" i="2"/>
  <c r="BK145" i="2" s="1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K143" i="2" s="1"/>
  <c r="BI142" i="2"/>
  <c r="BH142" i="2"/>
  <c r="BG142" i="2"/>
  <c r="BF142" i="2"/>
  <c r="X142" i="2"/>
  <c r="V142" i="2"/>
  <c r="T142" i="2"/>
  <c r="P142" i="2"/>
  <c r="K142" i="2" s="1"/>
  <c r="BE142" i="2" s="1"/>
  <c r="BI140" i="2"/>
  <c r="BH140" i="2"/>
  <c r="BG140" i="2"/>
  <c r="BF140" i="2"/>
  <c r="X140" i="2"/>
  <c r="V140" i="2"/>
  <c r="T140" i="2"/>
  <c r="P140" i="2"/>
  <c r="K140" i="2" s="1"/>
  <c r="BE140" i="2" s="1"/>
  <c r="BI138" i="2"/>
  <c r="BH138" i="2"/>
  <c r="BG138" i="2"/>
  <c r="BF138" i="2"/>
  <c r="X138" i="2"/>
  <c r="V138" i="2"/>
  <c r="T138" i="2"/>
  <c r="P138" i="2"/>
  <c r="BI136" i="2"/>
  <c r="BH136" i="2"/>
  <c r="BG136" i="2"/>
  <c r="BF136" i="2"/>
  <c r="X136" i="2"/>
  <c r="V136" i="2"/>
  <c r="T136" i="2"/>
  <c r="P136" i="2"/>
  <c r="BI134" i="2"/>
  <c r="BH134" i="2"/>
  <c r="BG134" i="2"/>
  <c r="BF134" i="2"/>
  <c r="X134" i="2"/>
  <c r="V134" i="2"/>
  <c r="T134" i="2"/>
  <c r="P134" i="2"/>
  <c r="BK134" i="2" s="1"/>
  <c r="BI131" i="2"/>
  <c r="BH131" i="2"/>
  <c r="BG131" i="2"/>
  <c r="BF131" i="2"/>
  <c r="X131" i="2"/>
  <c r="V131" i="2"/>
  <c r="T131" i="2"/>
  <c r="P131" i="2"/>
  <c r="K131" i="2" s="1"/>
  <c r="BE131" i="2" s="1"/>
  <c r="BI129" i="2"/>
  <c r="BH129" i="2"/>
  <c r="BG129" i="2"/>
  <c r="BF129" i="2"/>
  <c r="X129" i="2"/>
  <c r="V129" i="2"/>
  <c r="T129" i="2"/>
  <c r="P129" i="2"/>
  <c r="K129" i="2" s="1"/>
  <c r="BE129" i="2" s="1"/>
  <c r="BI124" i="2"/>
  <c r="BH124" i="2"/>
  <c r="BG124" i="2"/>
  <c r="BF124" i="2"/>
  <c r="X124" i="2"/>
  <c r="V124" i="2"/>
  <c r="T124" i="2"/>
  <c r="P124" i="2"/>
  <c r="K124" i="2" s="1"/>
  <c r="BE124" i="2" s="1"/>
  <c r="BI123" i="2"/>
  <c r="BH123" i="2"/>
  <c r="BG123" i="2"/>
  <c r="BF123" i="2"/>
  <c r="X123" i="2"/>
  <c r="V123" i="2"/>
  <c r="T123" i="2"/>
  <c r="P123" i="2"/>
  <c r="K123" i="2" s="1"/>
  <c r="BE123" i="2" s="1"/>
  <c r="BI122" i="2"/>
  <c r="BH122" i="2"/>
  <c r="BG122" i="2"/>
  <c r="BF122" i="2"/>
  <c r="X122" i="2"/>
  <c r="V122" i="2"/>
  <c r="T122" i="2"/>
  <c r="P122" i="2"/>
  <c r="K122" i="2" s="1"/>
  <c r="BE122" i="2" s="1"/>
  <c r="J97" i="2"/>
  <c r="I97" i="2"/>
  <c r="F115" i="2"/>
  <c r="F113" i="2"/>
  <c r="E111" i="2"/>
  <c r="F91" i="2"/>
  <c r="F89" i="2"/>
  <c r="E87" i="2"/>
  <c r="J24" i="2"/>
  <c r="E24" i="2"/>
  <c r="J92" i="2"/>
  <c r="J23" i="2"/>
  <c r="J21" i="2"/>
  <c r="E21" i="2"/>
  <c r="J115" i="2"/>
  <c r="J20" i="2"/>
  <c r="J18" i="2"/>
  <c r="E18" i="2"/>
  <c r="F116" i="2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R128" i="4"/>
  <c r="Q128" i="4"/>
  <c r="R126" i="4"/>
  <c r="Q126" i="4"/>
  <c r="R124" i="4"/>
  <c r="Q124" i="4"/>
  <c r="R122" i="4"/>
  <c r="Q122" i="4"/>
  <c r="R121" i="4"/>
  <c r="Q121" i="4"/>
  <c r="R120" i="4"/>
  <c r="Q120" i="4"/>
  <c r="R119" i="4"/>
  <c r="Q119" i="4"/>
  <c r="R151" i="3"/>
  <c r="Q150" i="3"/>
  <c r="Q144" i="3"/>
  <c r="R143" i="3"/>
  <c r="R142" i="3"/>
  <c r="R140" i="3"/>
  <c r="R139" i="3"/>
  <c r="Q138" i="3"/>
  <c r="Q137" i="3"/>
  <c r="R136" i="3"/>
  <c r="R127" i="3"/>
  <c r="Q126" i="3"/>
  <c r="Q226" i="2"/>
  <c r="R219" i="2"/>
  <c r="Q214" i="2"/>
  <c r="R211" i="2"/>
  <c r="Q205" i="2"/>
  <c r="Q198" i="2"/>
  <c r="R193" i="2"/>
  <c r="R192" i="2"/>
  <c r="R186" i="2"/>
  <c r="R181" i="2"/>
  <c r="R168" i="2"/>
  <c r="Q163" i="2"/>
  <c r="Q161" i="2"/>
  <c r="Q159" i="2"/>
  <c r="R158" i="2"/>
  <c r="Q153" i="2"/>
  <c r="R148" i="2"/>
  <c r="R147" i="2"/>
  <c r="Q144" i="2"/>
  <c r="R136" i="2"/>
  <c r="R131" i="2"/>
  <c r="Q129" i="2"/>
  <c r="BK124" i="4"/>
  <c r="R148" i="3"/>
  <c r="Q147" i="3"/>
  <c r="R146" i="3"/>
  <c r="Q143" i="3"/>
  <c r="Q141" i="3"/>
  <c r="R137" i="3"/>
  <c r="Q135" i="3"/>
  <c r="R133" i="3"/>
  <c r="Q128" i="3"/>
  <c r="Q125" i="3"/>
  <c r="R239" i="2"/>
  <c r="Q219" i="2"/>
  <c r="Q195" i="2"/>
  <c r="Q192" i="2"/>
  <c r="Q187" i="2"/>
  <c r="R183" i="2"/>
  <c r="R182" i="2"/>
  <c r="Q181" i="2"/>
  <c r="Q180" i="2"/>
  <c r="R179" i="2"/>
  <c r="R178" i="2"/>
  <c r="Q172" i="2"/>
  <c r="R171" i="2"/>
  <c r="Q170" i="2"/>
  <c r="Q168" i="2"/>
  <c r="Q165" i="2"/>
  <c r="R163" i="2"/>
  <c r="R157" i="2"/>
  <c r="Q156" i="2"/>
  <c r="Q148" i="2"/>
  <c r="Q147" i="2"/>
  <c r="R144" i="2"/>
  <c r="Q143" i="2"/>
  <c r="R142" i="2"/>
  <c r="Q140" i="2"/>
  <c r="Q138" i="2"/>
  <c r="Q136" i="2"/>
  <c r="Q134" i="2"/>
  <c r="Q131" i="2"/>
  <c r="R123" i="2"/>
  <c r="R122" i="2"/>
  <c r="Q149" i="3"/>
  <c r="Q148" i="3"/>
  <c r="R147" i="3"/>
  <c r="Q145" i="3"/>
  <c r="Q142" i="3"/>
  <c r="R135" i="3"/>
  <c r="Q134" i="3"/>
  <c r="Q133" i="3"/>
  <c r="Q131" i="3"/>
  <c r="R128" i="3"/>
  <c r="R126" i="3"/>
  <c r="R125" i="3"/>
  <c r="Q124" i="3"/>
  <c r="R242" i="2"/>
  <c r="Q242" i="2"/>
  <c r="Q239" i="2"/>
  <c r="Q235" i="2"/>
  <c r="R233" i="2"/>
  <c r="R214" i="2"/>
  <c r="Q211" i="2"/>
  <c r="R205" i="2"/>
  <c r="R195" i="2"/>
  <c r="Q193" i="2"/>
  <c r="R188" i="2"/>
  <c r="Q186" i="2"/>
  <c r="Q185" i="2"/>
  <c r="Q184" i="2"/>
  <c r="R180" i="2"/>
  <c r="Q178" i="2"/>
  <c r="R170" i="2"/>
  <c r="R169" i="2"/>
  <c r="R167" i="2"/>
  <c r="R165" i="2"/>
  <c r="R161" i="2"/>
  <c r="Q157" i="2"/>
  <c r="Q150" i="2"/>
  <c r="R146" i="2"/>
  <c r="R145" i="2"/>
  <c r="R143" i="2"/>
  <c r="Q142" i="2"/>
  <c r="R140" i="2"/>
  <c r="R134" i="2"/>
  <c r="R129" i="2"/>
  <c r="R124" i="2"/>
  <c r="Q122" i="2"/>
  <c r="AU94" i="1"/>
  <c r="Q151" i="3"/>
  <c r="R150" i="3"/>
  <c r="R149" i="3"/>
  <c r="Q146" i="3"/>
  <c r="R145" i="3"/>
  <c r="R144" i="3"/>
  <c r="R141" i="3"/>
  <c r="Q140" i="3"/>
  <c r="Q139" i="3"/>
  <c r="R138" i="3"/>
  <c r="Q136" i="3"/>
  <c r="R134" i="3"/>
  <c r="R131" i="3"/>
  <c r="Q127" i="3"/>
  <c r="R124" i="3"/>
  <c r="R235" i="2"/>
  <c r="Q233" i="2"/>
  <c r="R226" i="2"/>
  <c r="R198" i="2"/>
  <c r="Q188" i="2"/>
  <c r="R187" i="2"/>
  <c r="R185" i="2"/>
  <c r="R184" i="2"/>
  <c r="Q183" i="2"/>
  <c r="Q182" i="2"/>
  <c r="Q179" i="2"/>
  <c r="R172" i="2"/>
  <c r="Q171" i="2"/>
  <c r="Q169" i="2"/>
  <c r="Q167" i="2"/>
  <c r="R159" i="2"/>
  <c r="Q158" i="2"/>
  <c r="R156" i="2"/>
  <c r="R153" i="2"/>
  <c r="R150" i="2"/>
  <c r="Q146" i="2"/>
  <c r="Q145" i="2"/>
  <c r="R138" i="2"/>
  <c r="Q124" i="2"/>
  <c r="Q123" i="2"/>
  <c r="BK126" i="4"/>
  <c r="K124" i="4"/>
  <c r="BE124" i="4"/>
  <c r="BK122" i="4"/>
  <c r="BK121" i="4"/>
  <c r="BK119" i="4"/>
  <c r="BK146" i="3"/>
  <c r="K135" i="3"/>
  <c r="BE135" i="3" s="1"/>
  <c r="BK131" i="3"/>
  <c r="BK130" i="3" s="1"/>
  <c r="K130" i="3" s="1"/>
  <c r="K100" i="3" s="1"/>
  <c r="BK128" i="3"/>
  <c r="K127" i="3"/>
  <c r="BE127" i="3"/>
  <c r="BK126" i="3"/>
  <c r="K125" i="3"/>
  <c r="BE125" i="3" s="1"/>
  <c r="BK124" i="3"/>
  <c r="K195" i="2"/>
  <c r="BE195" i="2" s="1"/>
  <c r="K186" i="2"/>
  <c r="BE186" i="2" s="1"/>
  <c r="K184" i="2"/>
  <c r="BE184" i="2" s="1"/>
  <c r="K161" i="2"/>
  <c r="BE161" i="2" s="1"/>
  <c r="K144" i="2"/>
  <c r="BE144" i="2" s="1"/>
  <c r="BK136" i="2"/>
  <c r="BK178" i="2"/>
  <c r="BK128" i="4"/>
  <c r="BK120" i="4"/>
  <c r="K149" i="3"/>
  <c r="BE149" i="3" s="1"/>
  <c r="K147" i="3"/>
  <c r="BE147" i="3" s="1"/>
  <c r="BK235" i="2"/>
  <c r="BK179" i="2"/>
  <c r="K157" i="2"/>
  <c r="BE157" i="2" s="1"/>
  <c r="BK138" i="2"/>
  <c r="K172" i="2" l="1"/>
  <c r="BE172" i="2" s="1"/>
  <c r="V121" i="2"/>
  <c r="V194" i="2"/>
  <c r="V119" i="2" s="1"/>
  <c r="X121" i="2"/>
  <c r="T194" i="2"/>
  <c r="R194" i="2"/>
  <c r="J99" i="2"/>
  <c r="Q121" i="2"/>
  <c r="X194" i="2"/>
  <c r="T123" i="3"/>
  <c r="T122" i="3"/>
  <c r="X123" i="3"/>
  <c r="X122" i="3"/>
  <c r="R123" i="3"/>
  <c r="R122" i="3"/>
  <c r="T121" i="2"/>
  <c r="T119" i="2"/>
  <c r="AW95" i="1"/>
  <c r="R121" i="2"/>
  <c r="J98" i="2" s="1"/>
  <c r="Q194" i="2"/>
  <c r="I99" i="2"/>
  <c r="V123" i="3"/>
  <c r="V122" i="3" s="1"/>
  <c r="Q123" i="3"/>
  <c r="Q122" i="3"/>
  <c r="I97" i="3"/>
  <c r="T132" i="3"/>
  <c r="V132" i="3"/>
  <c r="X132" i="3"/>
  <c r="Q132" i="3"/>
  <c r="I101" i="3" s="1"/>
  <c r="R132" i="3"/>
  <c r="J101" i="3"/>
  <c r="BK118" i="4"/>
  <c r="K118" i="4" s="1"/>
  <c r="K97" i="4" s="1"/>
  <c r="T118" i="4"/>
  <c r="T117" i="4"/>
  <c r="AW97" i="1" s="1"/>
  <c r="V118" i="4"/>
  <c r="V117" i="4"/>
  <c r="X118" i="4"/>
  <c r="X117" i="4" s="1"/>
  <c r="Q118" i="4"/>
  <c r="Q117" i="4"/>
  <c r="I96" i="4"/>
  <c r="K30" i="4" s="1"/>
  <c r="AS97" i="1" s="1"/>
  <c r="R118" i="4"/>
  <c r="R117" i="4"/>
  <c r="J96" i="4" s="1"/>
  <c r="K31" i="4" s="1"/>
  <c r="AT97" i="1" s="1"/>
  <c r="F92" i="2"/>
  <c r="E109" i="2"/>
  <c r="J89" i="3"/>
  <c r="F118" i="3"/>
  <c r="J89" i="4"/>
  <c r="J91" i="4"/>
  <c r="F92" i="4"/>
  <c r="E107" i="4"/>
  <c r="J114" i="4"/>
  <c r="J91" i="2"/>
  <c r="J113" i="2"/>
  <c r="J116" i="2"/>
  <c r="E85" i="3"/>
  <c r="J117" i="3"/>
  <c r="BE146" i="3"/>
  <c r="BK129" i="3"/>
  <c r="K129" i="3"/>
  <c r="K99" i="3" s="1"/>
  <c r="Q130" i="3"/>
  <c r="Q129" i="3"/>
  <c r="I99" i="3"/>
  <c r="R130" i="3"/>
  <c r="R129" i="3"/>
  <c r="J99" i="3"/>
  <c r="K36" i="2"/>
  <c r="AY95" i="1" s="1"/>
  <c r="F39" i="3"/>
  <c r="BF96" i="1"/>
  <c r="F37" i="2"/>
  <c r="BD95" i="1" s="1"/>
  <c r="F38" i="2"/>
  <c r="BE95" i="1"/>
  <c r="F38" i="4"/>
  <c r="BE97" i="1" s="1"/>
  <c r="K134" i="2"/>
  <c r="BE134" i="2"/>
  <c r="BK140" i="2"/>
  <c r="BK150" i="2"/>
  <c r="K163" i="2"/>
  <c r="BE163" i="2"/>
  <c r="BK182" i="2"/>
  <c r="BK187" i="2"/>
  <c r="BK233" i="2"/>
  <c r="K124" i="3"/>
  <c r="BE124" i="3"/>
  <c r="BK127" i="3"/>
  <c r="K137" i="3"/>
  <c r="BE137" i="3"/>
  <c r="BK144" i="3"/>
  <c r="BK150" i="3"/>
  <c r="K138" i="2"/>
  <c r="BE138" i="2"/>
  <c r="BK148" i="2"/>
  <c r="K165" i="2"/>
  <c r="BE165" i="2"/>
  <c r="K181" i="2"/>
  <c r="BE181" i="2"/>
  <c r="K205" i="2"/>
  <c r="BE205" i="2"/>
  <c r="K126" i="3"/>
  <c r="BE126" i="3"/>
  <c r="BK143" i="3"/>
  <c r="BK123" i="2"/>
  <c r="BK188" i="2"/>
  <c r="BK239" i="2"/>
  <c r="K122" i="4"/>
  <c r="BE122" i="4"/>
  <c r="F38" i="3"/>
  <c r="BE96" i="1"/>
  <c r="F37" i="3"/>
  <c r="BD96" i="1"/>
  <c r="K36" i="4"/>
  <c r="AY97" i="1"/>
  <c r="K143" i="2"/>
  <c r="BE143" i="2"/>
  <c r="BK158" i="2"/>
  <c r="K171" i="2"/>
  <c r="BE171" i="2" s="1"/>
  <c r="BK185" i="2"/>
  <c r="BK214" i="2"/>
  <c r="K136" i="3"/>
  <c r="BE136" i="3" s="1"/>
  <c r="K145" i="3"/>
  <c r="BE145" i="3"/>
  <c r="K145" i="2"/>
  <c r="BE145" i="2" s="1"/>
  <c r="BK157" i="2"/>
  <c r="K169" i="2"/>
  <c r="BE169" i="2"/>
  <c r="BK195" i="2"/>
  <c r="K134" i="3"/>
  <c r="BE134" i="3"/>
  <c r="BK148" i="3"/>
  <c r="K180" i="2"/>
  <c r="BE180" i="2"/>
  <c r="K128" i="3"/>
  <c r="BE128" i="3"/>
  <c r="K128" i="4"/>
  <c r="BE128" i="4"/>
  <c r="F36" i="3"/>
  <c r="BC96" i="1"/>
  <c r="F36" i="2"/>
  <c r="BC95" i="1"/>
  <c r="K36" i="3"/>
  <c r="AY96" i="1"/>
  <c r="F37" i="4"/>
  <c r="BD97" i="1"/>
  <c r="F39" i="4"/>
  <c r="BF97" i="1"/>
  <c r="BK124" i="2"/>
  <c r="BK131" i="2"/>
  <c r="K136" i="2"/>
  <c r="BE136" i="2"/>
  <c r="K147" i="2"/>
  <c r="BE147" i="2"/>
  <c r="K159" i="2"/>
  <c r="BE159" i="2"/>
  <c r="K170" i="2"/>
  <c r="BE170" i="2"/>
  <c r="K183" i="2"/>
  <c r="BE183" i="2"/>
  <c r="BK193" i="2"/>
  <c r="K235" i="2"/>
  <c r="BE235" i="2"/>
  <c r="BK125" i="3"/>
  <c r="BK133" i="3"/>
  <c r="K138" i="3"/>
  <c r="BE138" i="3"/>
  <c r="BK142" i="3"/>
  <c r="BK129" i="2"/>
  <c r="K146" i="2"/>
  <c r="BE146" i="2"/>
  <c r="K167" i="2"/>
  <c r="BE167" i="2" s="1"/>
  <c r="BK184" i="2"/>
  <c r="K242" i="2"/>
  <c r="BE242" i="2"/>
  <c r="K140" i="3"/>
  <c r="BE140" i="3"/>
  <c r="BK122" i="2"/>
  <c r="K156" i="2"/>
  <c r="BE156" i="2" s="1"/>
  <c r="BK198" i="2"/>
  <c r="K131" i="3"/>
  <c r="BE131" i="3"/>
  <c r="K119" i="4"/>
  <c r="BE119" i="4"/>
  <c r="K120" i="4"/>
  <c r="BE120" i="4"/>
  <c r="K126" i="4"/>
  <c r="BE126" i="4"/>
  <c r="F39" i="2"/>
  <c r="BF95" i="1"/>
  <c r="F36" i="4"/>
  <c r="BC97" i="1"/>
  <c r="BK144" i="2"/>
  <c r="BK161" i="2"/>
  <c r="K179" i="2"/>
  <c r="BE179" i="2"/>
  <c r="BK186" i="2"/>
  <c r="BK219" i="2"/>
  <c r="BK135" i="3"/>
  <c r="K141" i="3"/>
  <c r="BE141" i="3"/>
  <c r="BK149" i="3"/>
  <c r="BK151" i="3"/>
  <c r="BK142" i="2"/>
  <c r="BK153" i="2"/>
  <c r="K168" i="2"/>
  <c r="BE168" i="2" s="1"/>
  <c r="BK192" i="2"/>
  <c r="BK211" i="2"/>
  <c r="K139" i="3"/>
  <c r="BE139" i="3" s="1"/>
  <c r="BK147" i="3"/>
  <c r="K178" i="2"/>
  <c r="BE178" i="2"/>
  <c r="BK226" i="2"/>
  <c r="K121" i="4"/>
  <c r="BE121" i="4"/>
  <c r="T121" i="3" l="1"/>
  <c r="AW96" i="1"/>
  <c r="V121" i="3"/>
  <c r="R121" i="3"/>
  <c r="J96" i="3" s="1"/>
  <c r="K31" i="3" s="1"/>
  <c r="AT96" i="1" s="1"/>
  <c r="Q119" i="2"/>
  <c r="I96" i="2" s="1"/>
  <c r="K30" i="2" s="1"/>
  <c r="AS95" i="1" s="1"/>
  <c r="X119" i="2"/>
  <c r="X121" i="3"/>
  <c r="I98" i="2"/>
  <c r="J98" i="3"/>
  <c r="R119" i="2"/>
  <c r="J96" i="2" s="1"/>
  <c r="K31" i="2" s="1"/>
  <c r="AT95" i="1" s="1"/>
  <c r="J97" i="3"/>
  <c r="I98" i="3"/>
  <c r="J100" i="3"/>
  <c r="Q121" i="3"/>
  <c r="I96" i="3"/>
  <c r="K30" i="3" s="1"/>
  <c r="AS96" i="1" s="1"/>
  <c r="I100" i="3"/>
  <c r="I97" i="4"/>
  <c r="J97" i="4"/>
  <c r="BK117" i="4"/>
  <c r="K117" i="4"/>
  <c r="K96" i="4"/>
  <c r="BK194" i="2"/>
  <c r="K194" i="2"/>
  <c r="K99" i="2"/>
  <c r="BK121" i="2"/>
  <c r="K121" i="2" s="1"/>
  <c r="K98" i="2" s="1"/>
  <c r="BK132" i="3"/>
  <c r="K132" i="3"/>
  <c r="K101" i="3" s="1"/>
  <c r="BK123" i="3"/>
  <c r="K123" i="3"/>
  <c r="K98" i="3"/>
  <c r="AW94" i="1"/>
  <c r="K35" i="2"/>
  <c r="AX95" i="1"/>
  <c r="AV95" i="1"/>
  <c r="BF94" i="1"/>
  <c r="W33" i="1"/>
  <c r="F35" i="3"/>
  <c r="BB96" i="1"/>
  <c r="K35" i="3"/>
  <c r="AX96" i="1"/>
  <c r="AV96" i="1"/>
  <c r="BD94" i="1"/>
  <c r="W31" i="1" s="1"/>
  <c r="F35" i="2"/>
  <c r="BB95" i="1"/>
  <c r="F35" i="4"/>
  <c r="BB97" i="1" s="1"/>
  <c r="BE94" i="1"/>
  <c r="W32" i="1"/>
  <c r="BC94" i="1"/>
  <c r="AY94" i="1" s="1"/>
  <c r="AK30" i="1" s="1"/>
  <c r="K35" i="4"/>
  <c r="AX97" i="1"/>
  <c r="AV97" i="1" s="1"/>
  <c r="BK119" i="2" l="1"/>
  <c r="K119" i="2"/>
  <c r="K32" i="2" s="1"/>
  <c r="AG95" i="1" s="1"/>
  <c r="AN95" i="1" s="1"/>
  <c r="BK122" i="3"/>
  <c r="K122" i="3"/>
  <c r="K97" i="3" s="1"/>
  <c r="AT94" i="1"/>
  <c r="AS94" i="1"/>
  <c r="BA94" i="1"/>
  <c r="BB94" i="1"/>
  <c r="W29" i="1" s="1"/>
  <c r="K32" i="4"/>
  <c r="AG97" i="1"/>
  <c r="AN97" i="1"/>
  <c r="AZ94" i="1"/>
  <c r="W30" i="1"/>
  <c r="K96" i="2" l="1"/>
  <c r="BK121" i="3"/>
  <c r="K121" i="3"/>
  <c r="K41" i="2"/>
  <c r="K41" i="4"/>
  <c r="AX94" i="1"/>
  <c r="AK29" i="1"/>
  <c r="K32" i="3"/>
  <c r="AG96" i="1" s="1"/>
  <c r="AN96" i="1" s="1"/>
  <c r="K96" i="3" l="1"/>
  <c r="K41" i="3"/>
  <c r="AG94" i="1"/>
  <c r="AV94" i="1"/>
  <c r="AN94" i="1" l="1"/>
  <c r="AK26" i="1"/>
  <c r="AK35" i="1"/>
</calcChain>
</file>

<file path=xl/sharedStrings.xml><?xml version="1.0" encoding="utf-8"?>
<sst xmlns="http://schemas.openxmlformats.org/spreadsheetml/2006/main" count="2376" uniqueCount="524">
  <si>
    <t>Export Komplet</t>
  </si>
  <si>
    <t/>
  </si>
  <si>
    <t>2.0</t>
  </si>
  <si>
    <t>ZAMOK</t>
  </si>
  <si>
    <t>False</t>
  </si>
  <si>
    <t>True</t>
  </si>
  <si>
    <t>{b178fed3-d92e-4b70-a221-f2009b11f94d}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</si>
  <si>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</si>
  <si>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</si>
  <si>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</si>
  <si>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</si>
  <si>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</si>
  <si>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</si>
  <si>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</si>
  <si>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</si>
  <si>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63520154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</si>
  <si>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</si>
  <si>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</si>
  <si>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výhybek v žst.Frýdek Místek</t>
  </si>
  <si>
    <t>KSO:</t>
  </si>
  <si>
    <t>824 2</t>
  </si>
  <si>
    <t>CC-CZ:</t>
  </si>
  <si>
    <t>212</t>
  </si>
  <si>
    <t>Místo:</t>
  </si>
  <si>
    <t>žst.Frýdek Místek</t>
  </si>
  <si>
    <t>Datum:</t>
  </si>
  <si>
    <t>15. 5. 2020</t>
  </si>
  <si>
    <t>Zadavatel:</t>
  </si>
  <si>
    <t>IČ:</t>
  </si>
  <si>
    <t>70994234</t>
  </si>
  <si>
    <t>Správa železnic s.o.,OŘ Ostrava,ST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</si>
  <si>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</si>
  <si>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</si>
  <si>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</si>
  <si>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</si>
  <si>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</si>
  <si>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</si>
  <si>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</si>
  <si>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</si>
  <si>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</si>
  <si>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</si>
  <si>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</si>
  <si>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</si>
  <si>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</si>
  <si>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</si>
  <si>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</si>
  <si>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</si>
  <si>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</si>
  <si>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</si>
  <si>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</si>
  <si>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</si>
  <si>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</si>
  <si>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</si>
  <si>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</si>
  <si>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</si>
  <si>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</si>
  <si>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</si>
  <si>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</si>
  <si>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</si>
  <si>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</si>
  <si>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</si>
  <si>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</si>
  <si>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</si>
  <si>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</si>
  <si>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</si>
  <si>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</si>
  <si>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</si>
  <si>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</si>
  <si>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</si>
  <si>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</si>
  <si>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</si>
  <si>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</si>
  <si>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</si>
  <si>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</si>
  <si>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</si>
  <si>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</si>
  <si>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</si>
  <si>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</si>
  <si>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</si>
  <si>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</si>
  <si>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</si>
  <si>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</si>
  <si>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</si>
  <si>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</si>
  <si>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</si>
  <si>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</si>
  <si>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</si>
  <si>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kolejí a výhybek v žst.Frýdek Místek</t>
  </si>
  <si>
    <t>STA</t>
  </si>
  <si>
    <t>1</t>
  </si>
  <si>
    <t>{b193702f-dee7-4c06-a18b-a00d7dde4721}</t>
  </si>
  <si>
    <t>2</t>
  </si>
  <si>
    <t>SO 02</t>
  </si>
  <si>
    <t>Úprava zabezpečovacího zařízení</t>
  </si>
  <si>
    <t>{aa3a51d0-a6b4-4687-8343-6b5f591873a9}</t>
  </si>
  <si>
    <t>VRN</t>
  </si>
  <si>
    <t>soupis VRN</t>
  </si>
  <si>
    <t>{9a423062-50de-4371-85bb-9e16553f571d}</t>
  </si>
  <si>
    <t>KRYCÍ LIST SOUPISU PRACÍ</t>
  </si>
  <si>
    <t>Objekt:</t>
  </si>
  <si>
    <t>SO 01 - Oprava kolejí a výhybek v žst.Frýdek Místek</t>
  </si>
  <si>
    <t>Žst.Frýdek Místek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</si>
  <si>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</si>
  <si>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</si>
  <si>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</si>
  <si>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</si>
  <si>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</si>
  <si>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</si>
  <si>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</si>
  <si>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</si>
  <si>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</si>
  <si>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</si>
  <si>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>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</si>
  <si>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</si>
  <si>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</si>
  <si>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</si>
  <si>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</si>
  <si>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</si>
  <si>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</si>
  <si>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</si>
  <si>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</si>
  <si>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</si>
  <si>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</si>
  <si>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</si>
  <si>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</si>
  <si>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</si>
  <si>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</si>
  <si>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</si>
  <si>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</si>
  <si>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</si>
  <si>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</si>
  <si>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</si>
  <si>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</si>
  <si>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</si>
  <si>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</si>
  <si>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</si>
  <si>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</si>
  <si>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5905023030</t>
  </si>
  <si>
    <t>Úprava povrchu stezky rozprostřením štěrkodrtě přes 5 do 10 cm</t>
  </si>
  <si>
    <t>m2</t>
  </si>
  <si>
    <t>Sborník UOŽI 01 2020</t>
  </si>
  <si>
    <t>4</t>
  </si>
  <si>
    <t>465672786</t>
  </si>
  <si>
    <t>5905025110</t>
  </si>
  <si>
    <t>Doplnění stezky štěrkodrtí souvislé</t>
  </si>
  <si>
    <t>m3</t>
  </si>
  <si>
    <t>1185286610</t>
  </si>
  <si>
    <t>3</t>
  </si>
  <si>
    <t>5905055010</t>
  </si>
  <si>
    <t>Odstranění stávajícího kolejového lože odtěžením v koleji</t>
  </si>
  <si>
    <t>1975075002</t>
  </si>
  <si>
    <t>VV</t>
  </si>
  <si>
    <t>2,9*143"dřevěné pražce</t>
  </si>
  <si>
    <t>2,856*87"betonové pažce</t>
  </si>
  <si>
    <t>2,9*123,5"ocelové pražce</t>
  </si>
  <si>
    <t>Součet</t>
  </si>
  <si>
    <t>5905055020</t>
  </si>
  <si>
    <t>Odstranění stávajícího kolejového lože odtěžením ve výhybce</t>
  </si>
  <si>
    <t>1206697895</t>
  </si>
  <si>
    <t>70*3"výhybky</t>
  </si>
  <si>
    <t>5905060010</t>
  </si>
  <si>
    <t>Zřízení nového kolejového lože v koleji</t>
  </si>
  <si>
    <t>-1815549810</t>
  </si>
  <si>
    <t>2,856*353,5"betonové pažce</t>
  </si>
  <si>
    <t>6</t>
  </si>
  <si>
    <t>5905060020</t>
  </si>
  <si>
    <t>Zřízení nového kolejového lože ve výhybce</t>
  </si>
  <si>
    <t>-1536616599</t>
  </si>
  <si>
    <t>63*3"výhybky</t>
  </si>
  <si>
    <t>7</t>
  </si>
  <si>
    <t>5905110010</t>
  </si>
  <si>
    <t>Snížení KL pod patou kolejnice v koleji</t>
  </si>
  <si>
    <t>km</t>
  </si>
  <si>
    <t>912811206</t>
  </si>
  <si>
    <t>P</t>
  </si>
  <si>
    <t>Poznámka k položce:_x000D_
Kilometr koleje=km</t>
  </si>
  <si>
    <t>8</t>
  </si>
  <si>
    <t>5905110020</t>
  </si>
  <si>
    <t>Snížení KL pod patou kolejnice ve výhybce</t>
  </si>
  <si>
    <t>m</t>
  </si>
  <si>
    <t>-31328597</t>
  </si>
  <si>
    <t>Poznámka k položce:_x000D_
Rozvinutá délka výhybky=m</t>
  </si>
  <si>
    <t>9</t>
  </si>
  <si>
    <t>5906030020</t>
  </si>
  <si>
    <t>Ojedinělá výměna pražce současně s výměnou nebo čištěním KL pražec dřevěný příčný vystrojený</t>
  </si>
  <si>
    <t>kus</t>
  </si>
  <si>
    <t>61908749</t>
  </si>
  <si>
    <t>Poznámka k položce:_x000D_
Pražec=kus</t>
  </si>
  <si>
    <t>10</t>
  </si>
  <si>
    <t>5905105030</t>
  </si>
  <si>
    <t>Doplnění KL kamenivem souvisle strojně v koleji</t>
  </si>
  <si>
    <t>-2088973412</t>
  </si>
  <si>
    <t>11</t>
  </si>
  <si>
    <t>5905105040</t>
  </si>
  <si>
    <t>Doplnění KL kamenivem souvisle strojně ve výhybce</t>
  </si>
  <si>
    <t>2088893821</t>
  </si>
  <si>
    <t>12</t>
  </si>
  <si>
    <t>5906130400</t>
  </si>
  <si>
    <t>Montáž kolejového roštu v ose koleje pražce betonové vystrojené tv. S49 rozdělení "u"</t>
  </si>
  <si>
    <t>-1734266113</t>
  </si>
  <si>
    <t>13</t>
  </si>
  <si>
    <t>5906135080</t>
  </si>
  <si>
    <t>Demontáž kolejového roštu koleje na úložišti pražce dřevěné tv. S49 rozdělení "d"</t>
  </si>
  <si>
    <t>-480395150</t>
  </si>
  <si>
    <t>14</t>
  </si>
  <si>
    <t>5906135200</t>
  </si>
  <si>
    <t>Demontáž kolejového roštu koleje na úložišti pražce betonové tv. S49 "d"</t>
  </si>
  <si>
    <t>-708461447</t>
  </si>
  <si>
    <t>5906135260</t>
  </si>
  <si>
    <t>Demontáž kolejového roštu koleje na úložišti pražce ocelové válcované tv. T nebo A válcované rozdělení "d"</t>
  </si>
  <si>
    <t>1212174198</t>
  </si>
  <si>
    <t>16</t>
  </si>
  <si>
    <t>5907050120</t>
  </si>
  <si>
    <t>Dělení kolejnic kyslíkem tv. S49</t>
  </si>
  <si>
    <t>-1129219820</t>
  </si>
  <si>
    <t>Poznámka k položce:_x000D_
Řez=kus</t>
  </si>
  <si>
    <t>17</t>
  </si>
  <si>
    <t>5909040020</t>
  </si>
  <si>
    <t>Následná úprava GPK výhybky směrové a výškové uspořádání pražce betonové</t>
  </si>
  <si>
    <t>180869111</t>
  </si>
  <si>
    <t>150+525"rozvinutá délka výhybek+přípoj mezi výhybkami</t>
  </si>
  <si>
    <t>18</t>
  </si>
  <si>
    <t>5909042020</t>
  </si>
  <si>
    <t>Přesná úprava GPK výhybky směrové a výškové uspořádání pražce betonové</t>
  </si>
  <si>
    <t>-297534717</t>
  </si>
  <si>
    <t>19</t>
  </si>
  <si>
    <t>5910020030</t>
  </si>
  <si>
    <t>Svařování kolejnic termitem plný předehřev standardní spára svar sériový tv. S49</t>
  </si>
  <si>
    <t>svar</t>
  </si>
  <si>
    <t>-1548051100</t>
  </si>
  <si>
    <t>20</t>
  </si>
  <si>
    <t>5910035030</t>
  </si>
  <si>
    <t>Dosažení dovolené upínací teploty v BK prodloužením kolejnicového pásu v koleji tv. S49</t>
  </si>
  <si>
    <t>-465410604</t>
  </si>
  <si>
    <t>5910035130</t>
  </si>
  <si>
    <t>Dosažení dovolené upínací teploty v BK prodloužením kolejnicového pásu ve výhybce tv. S49</t>
  </si>
  <si>
    <t>-195824814</t>
  </si>
  <si>
    <t>22</t>
  </si>
  <si>
    <t>5910040330</t>
  </si>
  <si>
    <t>Umožnění volné dilatace kolejnice demontáž upevňovadel s osazením kluzných podložek rozdělení pražců "u"</t>
  </si>
  <si>
    <t>946206773</t>
  </si>
  <si>
    <t>Poznámka k položce:_x000D_
Metr kolejnice=m</t>
  </si>
  <si>
    <t>23</t>
  </si>
  <si>
    <t>5910040430</t>
  </si>
  <si>
    <t>Umožnění volné dilatace kolejnice montáž upevňovadel s odstraněním kluzných podložek rozdělení pražců "u"</t>
  </si>
  <si>
    <t>1323883477</t>
  </si>
  <si>
    <t>24</t>
  </si>
  <si>
    <t>5911655040</t>
  </si>
  <si>
    <t>Demontáž jednoduché výhybky na úložišti dřevěné pražce soustavy S49</t>
  </si>
  <si>
    <t>-1636900603</t>
  </si>
  <si>
    <t>25</t>
  </si>
  <si>
    <t>5914075210</t>
  </si>
  <si>
    <t>Zřízení konstrukční vrstvy pražcového podloží včetně výztužného prvku tl. 0,15 m</t>
  </si>
  <si>
    <t>1263464195</t>
  </si>
  <si>
    <t>Poznámka k položce:_x000D_
VL Ž4 typ 3</t>
  </si>
  <si>
    <t>26</t>
  </si>
  <si>
    <t>5914152020</t>
  </si>
  <si>
    <t>Zřízení zarážedla kolejnicového</t>
  </si>
  <si>
    <t>-1455459973</t>
  </si>
  <si>
    <t>27</t>
  </si>
  <si>
    <t>5915010010</t>
  </si>
  <si>
    <t>Těžení zeminy nebo horniny železničního spodku I. třídy</t>
  </si>
  <si>
    <t>-1133019480</t>
  </si>
  <si>
    <t>28</t>
  </si>
  <si>
    <t>5915025010</t>
  </si>
  <si>
    <t>Úprava vrstvy KL po snesení kolejového roštu koleje nebo výhybky</t>
  </si>
  <si>
    <t>994884781</t>
  </si>
  <si>
    <t>29</t>
  </si>
  <si>
    <t>5999010010</t>
  </si>
  <si>
    <t>Vyjmutí a snesení konstrukcí nebo dílů hmotnosti do 10 t</t>
  </si>
  <si>
    <t>t</t>
  </si>
  <si>
    <t>371392597</t>
  </si>
  <si>
    <t>30</t>
  </si>
  <si>
    <t>5999015010</t>
  </si>
  <si>
    <t>Vložení konstrukcí nebo dílů hmotnosti do 10 t</t>
  </si>
  <si>
    <t>-1594049449</t>
  </si>
  <si>
    <t>31</t>
  </si>
  <si>
    <t>M</t>
  </si>
  <si>
    <t>5955101000</t>
  </si>
  <si>
    <t>Kamenivo drcené štěrk frakce 31,5/63 třídy BI</t>
  </si>
  <si>
    <t>Sborník UOŽI 01 2019</t>
  </si>
  <si>
    <t>-329022745</t>
  </si>
  <si>
    <t>1716,313"nový štěrk kolej</t>
  </si>
  <si>
    <t>321,3"nový štěrk výhybka</t>
  </si>
  <si>
    <t>170"doplnění štěrku</t>
  </si>
  <si>
    <t>85"doplnění štěrku</t>
  </si>
  <si>
    <t>32</t>
  </si>
  <si>
    <t>5955101020</t>
  </si>
  <si>
    <t>Kamenivo drcené štěrkodrť frakce 0/32</t>
  </si>
  <si>
    <t>-1405411270</t>
  </si>
  <si>
    <t>33</t>
  </si>
  <si>
    <t>5955101030</t>
  </si>
  <si>
    <t>Kamenivo drcené drť frakce 8/16</t>
  </si>
  <si>
    <t>-313779760</t>
  </si>
  <si>
    <t>34</t>
  </si>
  <si>
    <t>5957104025</t>
  </si>
  <si>
    <t>Kolejnicové pásy třídy R260 tv. 49 E1 délky 75 metrů</t>
  </si>
  <si>
    <t>773302407</t>
  </si>
  <si>
    <t>35</t>
  </si>
  <si>
    <t>5964175005</t>
  </si>
  <si>
    <t>Zarážedlo kolejové tvaru S49</t>
  </si>
  <si>
    <t>1665931988</t>
  </si>
  <si>
    <t>36</t>
  </si>
  <si>
    <t>5961116020</t>
  </si>
  <si>
    <t>Výhybka jednoduchá smontovaná pražce betonové, soustavy J49 1:9-300 pravá</t>
  </si>
  <si>
    <t>-1556785839</t>
  </si>
  <si>
    <t>37</t>
  </si>
  <si>
    <t>5964133000</t>
  </si>
  <si>
    <t>Geotextilie základní</t>
  </si>
  <si>
    <t>-1078687622</t>
  </si>
  <si>
    <t>38</t>
  </si>
  <si>
    <t>5964135005</t>
  </si>
  <si>
    <t>Geomříže stabilizační</t>
  </si>
  <si>
    <t>87149105</t>
  </si>
  <si>
    <t>39</t>
  </si>
  <si>
    <t>5961116025</t>
  </si>
  <si>
    <t>Výhybka jednoduchá smontovaná pražce betonové, soustavy J49 1:9-300 levá</t>
  </si>
  <si>
    <t>593527946</t>
  </si>
  <si>
    <t>40</t>
  </si>
  <si>
    <t>1090598370</t>
  </si>
  <si>
    <t>41</t>
  </si>
  <si>
    <t>5956164075</t>
  </si>
  <si>
    <t>Pražce betonové pro výhybku jednoduchou J49 1:9-300 číslo 13-001 až 13-005</t>
  </si>
  <si>
    <t>373235984</t>
  </si>
  <si>
    <t>42</t>
  </si>
  <si>
    <t>5957110030</t>
  </si>
  <si>
    <t>Kolejnice tv. 49 E 1, třídy R260</t>
  </si>
  <si>
    <t>-2088895990</t>
  </si>
  <si>
    <t>50*4"nové kolejice S49</t>
  </si>
  <si>
    <t>30*2"nové kolejice S49</t>
  </si>
  <si>
    <t>43</t>
  </si>
  <si>
    <t>5956140030</t>
  </si>
  <si>
    <t>Pražec betonový příčný vystrojený včetně kompletů tv. B 91S/2 (S)</t>
  </si>
  <si>
    <t>733927904</t>
  </si>
  <si>
    <t>44</t>
  </si>
  <si>
    <t>5956101020</t>
  </si>
  <si>
    <t>Pražec dřevěný příčný vystrojený   dub 2600x260x160 mm</t>
  </si>
  <si>
    <t>-1428940691</t>
  </si>
  <si>
    <t>OST</t>
  </si>
  <si>
    <t>Ostatní</t>
  </si>
  <si>
    <t>45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</si>
  <si>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</si>
  <si>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</si>
  <si>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512</t>
  </si>
  <si>
    <t>1480661374</t>
  </si>
  <si>
    <t>Poznámka k položce:_x000D_
Měrnou jednotkou je kus stroje.</t>
  </si>
  <si>
    <t>0,5"plasty</t>
  </si>
  <si>
    <t>46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</si>
  <si>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</si>
  <si>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</si>
  <si>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-1448231371</t>
  </si>
  <si>
    <t>Poznámka k položce:_x000D_
Měrnou jednotkou je t přepravovaného materiálu.</t>
  </si>
  <si>
    <t>96"výzisk odvoz do Louk n.O.</t>
  </si>
  <si>
    <t>1634,115</t>
  </si>
  <si>
    <t>336</t>
  </si>
  <si>
    <t>410,4</t>
  </si>
  <si>
    <t>47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</si>
  <si>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</si>
  <si>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</si>
  <si>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-1306916984</t>
  </si>
  <si>
    <t>96"drť</t>
  </si>
  <si>
    <t>2292,613"nový štěrk</t>
  </si>
  <si>
    <t>461,7"štěrkodrť</t>
  </si>
  <si>
    <t>48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</si>
  <si>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</si>
  <si>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</si>
  <si>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1405469453</t>
  </si>
  <si>
    <t>15"vlastní materiál kolejnice</t>
  </si>
  <si>
    <t>49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</si>
  <si>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</si>
  <si>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</si>
  <si>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-1420092946</t>
  </si>
  <si>
    <t>7,409"nové kolejnice</t>
  </si>
  <si>
    <t>12,841"</t>
  </si>
  <si>
    <t>50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</si>
  <si>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</si>
  <si>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</si>
  <si>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-1937231520</t>
  </si>
  <si>
    <t>0,450"zarážedlo</t>
  </si>
  <si>
    <t>0,513"geotextilie</t>
  </si>
  <si>
    <t>0,684"geomříž</t>
  </si>
  <si>
    <t>179,360"pražec</t>
  </si>
  <si>
    <t>51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</si>
  <si>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</si>
  <si>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</si>
  <si>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-599148568</t>
  </si>
  <si>
    <t>37,996"výhybka nová</t>
  </si>
  <si>
    <t>37,996"výhybka</t>
  </si>
  <si>
    <t>5,44"pražce</t>
  </si>
  <si>
    <t>52</t>
  </si>
  <si>
    <t>9902900200</t>
  </si>
  <si>
    <t>Naložení objemnějšího kusového materiálu, vybouraných hmot</t>
  </si>
  <si>
    <t>1890599021</t>
  </si>
  <si>
    <t>53</t>
  </si>
  <si>
    <t>9903200100</t>
  </si>
  <si>
    <t>Přeprava mechanizace na místo prováděných prací o hmotnosti přes 12 t přes 50 do 100 km</t>
  </si>
  <si>
    <t>118035466</t>
  </si>
  <si>
    <t>3"Jeřáb</t>
  </si>
  <si>
    <t>2"MHS</t>
  </si>
  <si>
    <t>54</t>
  </si>
  <si>
    <t>9903200200</t>
  </si>
  <si>
    <t>Přeprava mechanizace na místo prováděných prací o hmotnosti přes 12 t do 200 km</t>
  </si>
  <si>
    <t>6722128</t>
  </si>
  <si>
    <t>2"ASP</t>
  </si>
  <si>
    <t>2"PUŠL</t>
  </si>
  <si>
    <t>55</t>
  </si>
  <si>
    <t>9909000200</t>
  </si>
  <si>
    <t>Poplatek za uložení nebezpečného odpadu na oficiální skládku</t>
  </si>
  <si>
    <t>-1066557608</t>
  </si>
  <si>
    <t>SO 02 - Úprava zabezpečovacího zařízení</t>
  </si>
  <si>
    <t>Žst Frýdek Místek</t>
  </si>
  <si>
    <t>Legerská Kateřina Viktorie</t>
  </si>
  <si>
    <t xml:space="preserve">    1 - Zemní práce</t>
  </si>
  <si>
    <t>M - Práce a dodávky M</t>
  </si>
  <si>
    <t xml:space="preserve">    46-M - Zemní práce při extr.mont.pracích</t>
  </si>
  <si>
    <t>Zemní práce</t>
  </si>
  <si>
    <t>1320010001-R</t>
  </si>
  <si>
    <t>Výkop a odkop zeminy ke stávajícím kabelům ručně, zabezpečení výkopu</t>
  </si>
  <si>
    <t>26787539</t>
  </si>
  <si>
    <t>1320010021-R</t>
  </si>
  <si>
    <t>Opětovné zřízení kabelového lože z prosáté zeminy ve stávající kabelové trase</t>
  </si>
  <si>
    <t>-1867941792</t>
  </si>
  <si>
    <t>1320010031-R</t>
  </si>
  <si>
    <t>Pokládka výstražné folie ve stávající kabelové trase</t>
  </si>
  <si>
    <t>-1212788203</t>
  </si>
  <si>
    <t>1320010041-R</t>
  </si>
  <si>
    <t>Zához osazené kabelové trasy ručně včetně hutnění</t>
  </si>
  <si>
    <t>-682418253</t>
  </si>
  <si>
    <t>1320010051-R</t>
  </si>
  <si>
    <t>Povrchová úprava po záhozu ve stávající kabelové trase</t>
  </si>
  <si>
    <t>443824907</t>
  </si>
  <si>
    <t>Práce a dodávky M</t>
  </si>
  <si>
    <t>46-M</t>
  </si>
  <si>
    <t>Zemní práce při extr.mont.pracích</t>
  </si>
  <si>
    <t>460510274</t>
  </si>
  <si>
    <t>Kanály do rýhy ze žlabů plastových šířky do 20 cm</t>
  </si>
  <si>
    <t>CS ÚRS 2019 02</t>
  </si>
  <si>
    <t>64</t>
  </si>
  <si>
    <t>1249593726</t>
  </si>
  <si>
    <t>7590525230</t>
  </si>
  <si>
    <t>Montáž kabelu návěstního volně uloženého s jádrem 1 mm Cu TCEKEZE, TCEKFE, TCEKPFLEY, TCEKPFLEZE do 7 P</t>
  </si>
  <si>
    <t>1470767594</t>
  </si>
  <si>
    <t>7590525558</t>
  </si>
  <si>
    <t>Montáž smršťovací spojky Raychem bez pancíře na dvouplášťovém celoplastovém kabelu do 10 žil</t>
  </si>
  <si>
    <t>-1529136857</t>
  </si>
  <si>
    <t>7590525559</t>
  </si>
  <si>
    <t>Montáž smršťovací spojky Raychem bez pancíře na dvouplášťovém celoplastovém kabelu do 20 žil</t>
  </si>
  <si>
    <t>-106489836</t>
  </si>
  <si>
    <t>7591015034</t>
  </si>
  <si>
    <t>Montáž elektromotorického přestavníku na výhybce s kontrolou jazyků s upevněním kloubovým na koleji</t>
  </si>
  <si>
    <t>-70214244</t>
  </si>
  <si>
    <t>7591017030</t>
  </si>
  <si>
    <t>Demontáž elektromotorického přestavníku z výhybky s kontrolou jazyků</t>
  </si>
  <si>
    <t>-548643904</t>
  </si>
  <si>
    <t>7591095010</t>
  </si>
  <si>
    <t>Dodatečná montáž ohrazení pro elekromotorický přestavník s plastovou ohrádkou</t>
  </si>
  <si>
    <t>1993881927</t>
  </si>
  <si>
    <t>7592005050</t>
  </si>
  <si>
    <t>Montáž počítacího bodu (senzoru) RSR 180</t>
  </si>
  <si>
    <t>1514647838</t>
  </si>
  <si>
    <t>7592007050</t>
  </si>
  <si>
    <t>Demontáž počítacího bodu (senzoru) RSR 180</t>
  </si>
  <si>
    <t>1183166647</t>
  </si>
  <si>
    <t>7598095070</t>
  </si>
  <si>
    <t>Přezkoušení a regulace elektromotorového přestavníku</t>
  </si>
  <si>
    <t>-1616609771</t>
  </si>
  <si>
    <t>7598095085</t>
  </si>
  <si>
    <t>Přezkoušení a regulace senzoru počítacího bodu</t>
  </si>
  <si>
    <t>-1095846045</t>
  </si>
  <si>
    <t>7598095090</t>
  </si>
  <si>
    <t>Přezkoušení a regulace počítače náprav včetně vyhotovení protokolu za 1 úsek</t>
  </si>
  <si>
    <t>-1623776113</t>
  </si>
  <si>
    <t>7591050020</t>
  </si>
  <si>
    <t>Kryty Kryt kontrolních pravítek úplný (CV030729002)</t>
  </si>
  <si>
    <t>128</t>
  </si>
  <si>
    <t>-407999043</t>
  </si>
  <si>
    <t>7591090010</t>
  </si>
  <si>
    <t>Díly pro zemní montáž přestavníků Deska základ.pod přestav. 700x460  (HM0592139997046)</t>
  </si>
  <si>
    <t>-764145062</t>
  </si>
  <si>
    <t>7591090110</t>
  </si>
  <si>
    <t>Díly pro zemní montáž přestavníků Ohrádka přestavníku POP KPS (HM0321859992206)</t>
  </si>
  <si>
    <t>691992749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</si>
  <si>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</si>
  <si>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</si>
  <si>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-1380616799</t>
  </si>
  <si>
    <t>7590521519</t>
  </si>
  <si>
    <t>Venkovní vedení kabelová - metalické sítě Plněné, párované s ochr. vodičem TCEKPFLEY 4 P 1,0 D</t>
  </si>
  <si>
    <t>1315951481</t>
  </si>
  <si>
    <t>7590521529</t>
  </si>
  <si>
    <t>Venkovní vedení kabelová - metalické sítě Plněné, párované s ochr. vodičem TCEKPFLEY 7 P 1,0 D</t>
  </si>
  <si>
    <t>-2126921578</t>
  </si>
  <si>
    <t>7593500090</t>
  </si>
  <si>
    <t>Trasy kabelového vedení Kabelové žlaby (100x100) spodní + vrchní díl plast</t>
  </si>
  <si>
    <t>1819371217</t>
  </si>
  <si>
    <t>7593500595</t>
  </si>
  <si>
    <t>Trasy kabelového vedení Kabelové krycí desky a pásy Fólie výstražná modrá š. 20 cm</t>
  </si>
  <si>
    <t>-237267519</t>
  </si>
  <si>
    <t>VRN - soupis VRN</t>
  </si>
  <si>
    <t>VRN - Vedlejší rozpočtové náklady</t>
  </si>
  <si>
    <t>Vedlejší rozpočtové náklady</t>
  </si>
  <si>
    <t>022101001</t>
  </si>
  <si>
    <t>Geodetické práce Geodetické práce před opravou</t>
  </si>
  <si>
    <t>%</t>
  </si>
  <si>
    <t>287762641</t>
  </si>
  <si>
    <t>022101011</t>
  </si>
  <si>
    <t>Geodetické práce Geodetické práce v průběhu opravy</t>
  </si>
  <si>
    <t>-235197240</t>
  </si>
  <si>
    <t>022101021</t>
  </si>
  <si>
    <t>Geodetické práce Geodetické práce po ukončení opravy</t>
  </si>
  <si>
    <t>-2095702475</t>
  </si>
  <si>
    <t>022121001</t>
  </si>
  <si>
    <t>Geodetické práce Diagnostika technické infrastruktury Vytýčení trasy inženýrských sítí</t>
  </si>
  <si>
    <t>-579267671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</si>
  <si>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</si>
  <si>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</si>
  <si>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</si>
  <si>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378001555</t>
  </si>
  <si>
    <t>Poznámka k položce:_x000D_
Základna pro výpočet - ZRN</t>
  </si>
  <si>
    <t>033111001</t>
  </si>
  <si>
    <t>Provozní vlivy Výluka silničního provozu se zajištěním objížďky</t>
  </si>
  <si>
    <t>-150469326</t>
  </si>
  <si>
    <t>033131001</t>
  </si>
  <si>
    <t>Provozní vlivy Organizační zajištění prací při zřizování a udržování BK kolejí a výhybek</t>
  </si>
  <si>
    <t>-666586356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</si>
</sst>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5" fillId="2" borderId="19" xfId="0" applyFont="1" applyFill="1" applyBorder="1" applyAlignment="1" applyProtection="1">
      <alignment horizontal="left"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5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7" t="s">
        <v>15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1"/>
      <c r="AQ5" s="21"/>
      <c r="AR5" s="19"/>
      <c r="BG5" s="264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69" t="s">
        <v>18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1"/>
      <c r="AQ6" s="21"/>
      <c r="AR6" s="19"/>
      <c r="BG6" s="265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22</v>
      </c>
      <c r="AO7" s="21"/>
      <c r="AP7" s="21"/>
      <c r="AQ7" s="21"/>
      <c r="AR7" s="19"/>
      <c r="BG7" s="265"/>
      <c r="BS7" s="16" t="s">
        <v>7</v>
      </c>
    </row>
    <row r="8" spans="1:74" s="1" customFormat="1" ht="12" customHeight="1">
      <c r="B8" s="20"/>
      <c r="C8" s="21"/>
      <c r="D8" s="28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25</v>
      </c>
      <c r="AL8" s="21"/>
      <c r="AM8" s="21"/>
      <c r="AN8" s="29" t="s">
        <v>26</v>
      </c>
      <c r="AO8" s="21"/>
      <c r="AP8" s="21"/>
      <c r="AQ8" s="21"/>
      <c r="AR8" s="19"/>
      <c r="BG8" s="265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65"/>
      <c r="BS9" s="16" t="s">
        <v>7</v>
      </c>
    </row>
    <row r="10" spans="1:74" s="1" customFormat="1" ht="12" customHeight="1">
      <c r="B10" s="20"/>
      <c r="C10" s="21"/>
      <c r="D10" s="28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28</v>
      </c>
      <c r="AL10" s="21"/>
      <c r="AM10" s="21"/>
      <c r="AN10" s="26" t="s">
        <v>29</v>
      </c>
      <c r="AO10" s="21"/>
      <c r="AP10" s="21"/>
      <c r="AQ10" s="21"/>
      <c r="AR10" s="19"/>
      <c r="BG10" s="265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31</v>
      </c>
      <c r="AL11" s="21"/>
      <c r="AM11" s="21"/>
      <c r="AN11" s="26" t="s">
        <v>32</v>
      </c>
      <c r="AO11" s="21"/>
      <c r="AP11" s="21"/>
      <c r="AQ11" s="21"/>
      <c r="AR11" s="19"/>
      <c r="BG11" s="265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65"/>
      <c r="BS12" s="16" t="s">
        <v>7</v>
      </c>
    </row>
    <row r="13" spans="1:74" s="1" customFormat="1" ht="12" customHeight="1">
      <c r="B13" s="20"/>
      <c r="C13" s="21"/>
      <c r="D13" s="28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28</v>
      </c>
      <c r="AL13" s="21"/>
      <c r="AM13" s="21"/>
      <c r="AN13" s="30" t="s">
        <v>34</v>
      </c>
      <c r="AO13" s="21"/>
      <c r="AP13" s="21"/>
      <c r="AQ13" s="21"/>
      <c r="AR13" s="19"/>
      <c r="BG13" s="265"/>
      <c r="BS13" s="16" t="s">
        <v>7</v>
      </c>
    </row>
    <row r="14" spans="1:74" ht="12.75">
      <c r="B14" s="20"/>
      <c r="C14" s="21"/>
      <c r="D14" s="21"/>
      <c r="E14" s="270" t="s">
        <v>34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8" t="s">
        <v>31</v>
      </c>
      <c r="AL14" s="21"/>
      <c r="AM14" s="21"/>
      <c r="AN14" s="30" t="s">
        <v>34</v>
      </c>
      <c r="AO14" s="21"/>
      <c r="AP14" s="21"/>
      <c r="AQ14" s="21"/>
      <c r="AR14" s="19"/>
      <c r="BG14" s="265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65"/>
      <c r="BS15" s="16" t="s">
        <v>4</v>
      </c>
    </row>
    <row r="16" spans="1:74" s="1" customFormat="1" ht="12" customHeight="1">
      <c r="B16" s="20"/>
      <c r="C16" s="21"/>
      <c r="D16" s="28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28</v>
      </c>
      <c r="AL16" s="21"/>
      <c r="AM16" s="21"/>
      <c r="AN16" s="26" t="s">
        <v>1</v>
      </c>
      <c r="AO16" s="21"/>
      <c r="AP16" s="21"/>
      <c r="AQ16" s="21"/>
      <c r="AR16" s="19"/>
      <c r="BG16" s="26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31</v>
      </c>
      <c r="AL17" s="21"/>
      <c r="AM17" s="21"/>
      <c r="AN17" s="26" t="s">
        <v>1</v>
      </c>
      <c r="AO17" s="21"/>
      <c r="AP17" s="21"/>
      <c r="AQ17" s="21"/>
      <c r="AR17" s="19"/>
      <c r="BG17" s="265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65"/>
      <c r="BS18" s="16" t="s">
        <v>7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28</v>
      </c>
      <c r="AL19" s="21"/>
      <c r="AM19" s="21"/>
      <c r="AN19" s="26" t="s">
        <v>1</v>
      </c>
      <c r="AO19" s="21"/>
      <c r="AP19" s="21"/>
      <c r="AQ19" s="21"/>
      <c r="AR19" s="19"/>
      <c r="BG19" s="265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31</v>
      </c>
      <c r="AL20" s="21"/>
      <c r="AM20" s="21"/>
      <c r="AN20" s="26" t="s">
        <v>1</v>
      </c>
      <c r="AO20" s="21"/>
      <c r="AP20" s="21"/>
      <c r="AQ20" s="21"/>
      <c r="AR20" s="19"/>
      <c r="BG20" s="265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65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65"/>
    </row>
    <row r="23" spans="1:71" s="1" customFormat="1" ht="16.5" customHeight="1">
      <c r="B23" s="20"/>
      <c r="C23" s="21"/>
      <c r="D23" s="21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1"/>
      <c r="AP23" s="21"/>
      <c r="AQ23" s="21"/>
      <c r="AR23" s="19"/>
      <c r="BG23" s="26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65"/>
    </row>
    <row r="25" spans="1:71" s="1" customFormat="1" ht="6.95" customHeight="1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1"/>
      <c r="AR25" s="19"/>
      <c r="BG25" s="265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3">
        <f>ROUND(AG94,2)</f>
        <v>0</v>
      </c>
      <c r="AL26" s="274"/>
      <c r="AM26" s="274"/>
      <c r="AN26" s="274"/>
      <c r="AO26" s="274"/>
      <c r="AP26" s="34"/>
      <c r="AQ26" s="34"/>
      <c r="AR26" s="37"/>
      <c r="BG26" s="265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265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5" t="s">
        <v>40</v>
      </c>
      <c r="M28" s="275"/>
      <c r="N28" s="275"/>
      <c r="O28" s="275"/>
      <c r="P28" s="275"/>
      <c r="Q28" s="34"/>
      <c r="R28" s="34"/>
      <c r="S28" s="34"/>
      <c r="T28" s="34"/>
      <c r="U28" s="34"/>
      <c r="V28" s="34"/>
      <c r="W28" s="275" t="s">
        <v>41</v>
      </c>
      <c r="X28" s="275"/>
      <c r="Y28" s="275"/>
      <c r="Z28" s="275"/>
      <c r="AA28" s="275"/>
      <c r="AB28" s="275"/>
      <c r="AC28" s="275"/>
      <c r="AD28" s="275"/>
      <c r="AE28" s="275"/>
      <c r="AF28" s="34"/>
      <c r="AG28" s="34"/>
      <c r="AH28" s="34"/>
      <c r="AI28" s="34"/>
      <c r="AJ28" s="34"/>
      <c r="AK28" s="275" t="s">
        <v>42</v>
      </c>
      <c r="AL28" s="275"/>
      <c r="AM28" s="275"/>
      <c r="AN28" s="275"/>
      <c r="AO28" s="275"/>
      <c r="AP28" s="34"/>
      <c r="AQ28" s="34"/>
      <c r="AR28" s="37"/>
      <c r="BG28" s="265"/>
    </row>
    <row r="29" spans="1:71" s="3" customFormat="1" ht="14.45" customHeight="1">
      <c r="B29" s="38"/>
      <c r="C29" s="39"/>
      <c r="D29" s="28" t="s">
        <v>43</v>
      </c>
      <c r="E29" s="39"/>
      <c r="F29" s="28" t="s">
        <v>44</v>
      </c>
      <c r="G29" s="39"/>
      <c r="H29" s="39"/>
      <c r="I29" s="39"/>
      <c r="J29" s="39"/>
      <c r="K29" s="39"/>
      <c r="L29" s="278">
        <v>0.21</v>
      </c>
      <c r="M29" s="277"/>
      <c r="N29" s="277"/>
      <c r="O29" s="277"/>
      <c r="P29" s="277"/>
      <c r="Q29" s="39"/>
      <c r="R29" s="39"/>
      <c r="S29" s="39"/>
      <c r="T29" s="39"/>
      <c r="U29" s="39"/>
      <c r="V29" s="39"/>
      <c r="W29" s="276">
        <f>ROUND(BB94,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39"/>
      <c r="AG29" s="39"/>
      <c r="AH29" s="39"/>
      <c r="AI29" s="39"/>
      <c r="AJ29" s="39"/>
      <c r="AK29" s="276">
        <f>ROUND(AX94, 2)</f>
        <v>0</v>
      </c>
      <c r="AL29" s="277"/>
      <c r="AM29" s="277"/>
      <c r="AN29" s="277"/>
      <c r="AO29" s="277"/>
      <c r="AP29" s="39"/>
      <c r="AQ29" s="39"/>
      <c r="AR29" s="40"/>
      <c r="BG29" s="266"/>
    </row>
    <row r="30" spans="1:71" s="3" customFormat="1" ht="14.45" customHeight="1">
      <c r="B30" s="38"/>
      <c r="C30" s="39"/>
      <c r="D30" s="39"/>
      <c r="E30" s="39"/>
      <c r="F30" s="28" t="s">
        <v>45</v>
      </c>
      <c r="G30" s="39"/>
      <c r="H30" s="39"/>
      <c r="I30" s="39"/>
      <c r="J30" s="39"/>
      <c r="K30" s="39"/>
      <c r="L30" s="278">
        <v>0.15</v>
      </c>
      <c r="M30" s="277"/>
      <c r="N30" s="277"/>
      <c r="O30" s="277"/>
      <c r="P30" s="277"/>
      <c r="Q30" s="39"/>
      <c r="R30" s="39"/>
      <c r="S30" s="39"/>
      <c r="T30" s="39"/>
      <c r="U30" s="39"/>
      <c r="V30" s="39"/>
      <c r="W30" s="276">
        <f>ROUND(BC94,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39"/>
      <c r="AG30" s="39"/>
      <c r="AH30" s="39"/>
      <c r="AI30" s="39"/>
      <c r="AJ30" s="39"/>
      <c r="AK30" s="276">
        <f>ROUND(AY94, 2)</f>
        <v>0</v>
      </c>
      <c r="AL30" s="277"/>
      <c r="AM30" s="277"/>
      <c r="AN30" s="277"/>
      <c r="AO30" s="277"/>
      <c r="AP30" s="39"/>
      <c r="AQ30" s="39"/>
      <c r="AR30" s="40"/>
      <c r="BG30" s="266"/>
    </row>
    <row r="31" spans="1:71" s="3" customFormat="1" ht="14.45" hidden="1" customHeight="1">
      <c r="B31" s="38"/>
      <c r="C31" s="39"/>
      <c r="D31" s="39"/>
      <c r="E31" s="39"/>
      <c r="F31" s="28" t="s">
        <v>46</v>
      </c>
      <c r="G31" s="39"/>
      <c r="H31" s="39"/>
      <c r="I31" s="39"/>
      <c r="J31" s="39"/>
      <c r="K31" s="39"/>
      <c r="L31" s="278">
        <v>0.21</v>
      </c>
      <c r="M31" s="277"/>
      <c r="N31" s="277"/>
      <c r="O31" s="277"/>
      <c r="P31" s="277"/>
      <c r="Q31" s="39"/>
      <c r="R31" s="39"/>
      <c r="S31" s="39"/>
      <c r="T31" s="39"/>
      <c r="U31" s="39"/>
      <c r="V31" s="39"/>
      <c r="W31" s="276">
        <f>ROUND(BD94,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39"/>
      <c r="AG31" s="39"/>
      <c r="AH31" s="39"/>
      <c r="AI31" s="39"/>
      <c r="AJ31" s="39"/>
      <c r="AK31" s="276">
        <v>0</v>
      </c>
      <c r="AL31" s="277"/>
      <c r="AM31" s="277"/>
      <c r="AN31" s="277"/>
      <c r="AO31" s="277"/>
      <c r="AP31" s="39"/>
      <c r="AQ31" s="39"/>
      <c r="AR31" s="40"/>
      <c r="BG31" s="266"/>
    </row>
    <row r="32" spans="1:71" s="3" customFormat="1" ht="14.45" hidden="1" customHeight="1">
      <c r="B32" s="38"/>
      <c r="C32" s="39"/>
      <c r="D32" s="39"/>
      <c r="E32" s="39"/>
      <c r="F32" s="28" t="s">
        <v>47</v>
      </c>
      <c r="G32" s="39"/>
      <c r="H32" s="39"/>
      <c r="I32" s="39"/>
      <c r="J32" s="39"/>
      <c r="K32" s="39"/>
      <c r="L32" s="278">
        <v>0.15</v>
      </c>
      <c r="M32" s="277"/>
      <c r="N32" s="277"/>
      <c r="O32" s="277"/>
      <c r="P32" s="277"/>
      <c r="Q32" s="39"/>
      <c r="R32" s="39"/>
      <c r="S32" s="39"/>
      <c r="T32" s="39"/>
      <c r="U32" s="39"/>
      <c r="V32" s="39"/>
      <c r="W32" s="276">
        <f>ROUND(BE94,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39"/>
      <c r="AG32" s="39"/>
      <c r="AH32" s="39"/>
      <c r="AI32" s="39"/>
      <c r="AJ32" s="39"/>
      <c r="AK32" s="276">
        <v>0</v>
      </c>
      <c r="AL32" s="277"/>
      <c r="AM32" s="277"/>
      <c r="AN32" s="277"/>
      <c r="AO32" s="277"/>
      <c r="AP32" s="39"/>
      <c r="AQ32" s="39"/>
      <c r="AR32" s="40"/>
      <c r="BG32" s="266"/>
    </row>
    <row r="33" spans="1:59" s="3" customFormat="1" ht="14.45" hidden="1" customHeight="1">
      <c r="B33" s="38"/>
      <c r="C33" s="39"/>
      <c r="D33" s="39"/>
      <c r="E33" s="39"/>
      <c r="F33" s="28" t="s">
        <v>48</v>
      </c>
      <c r="G33" s="39"/>
      <c r="H33" s="39"/>
      <c r="I33" s="39"/>
      <c r="J33" s="39"/>
      <c r="K33" s="39"/>
      <c r="L33" s="278">
        <v>0</v>
      </c>
      <c r="M33" s="277"/>
      <c r="N33" s="277"/>
      <c r="O33" s="277"/>
      <c r="P33" s="277"/>
      <c r="Q33" s="39"/>
      <c r="R33" s="39"/>
      <c r="S33" s="39"/>
      <c r="T33" s="39"/>
      <c r="U33" s="39"/>
      <c r="V33" s="39"/>
      <c r="W33" s="276">
        <f>ROUND(BF94,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39"/>
      <c r="AG33" s="39"/>
      <c r="AH33" s="39"/>
      <c r="AI33" s="39"/>
      <c r="AJ33" s="39"/>
      <c r="AK33" s="276">
        <v>0</v>
      </c>
      <c r="AL33" s="277"/>
      <c r="AM33" s="277"/>
      <c r="AN33" s="277"/>
      <c r="AO33" s="277"/>
      <c r="AP33" s="39"/>
      <c r="AQ33" s="39"/>
      <c r="AR33" s="40"/>
      <c r="BG33" s="266"/>
    </row>
    <row r="34" spans="1:59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265"/>
    </row>
    <row r="35" spans="1:59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279" t="s">
        <v>51</v>
      </c>
      <c r="Y35" s="280"/>
      <c r="Z35" s="280"/>
      <c r="AA35" s="280"/>
      <c r="AB35" s="280"/>
      <c r="AC35" s="43"/>
      <c r="AD35" s="43"/>
      <c r="AE35" s="43"/>
      <c r="AF35" s="43"/>
      <c r="AG35" s="43"/>
      <c r="AH35" s="43"/>
      <c r="AI35" s="43"/>
      <c r="AJ35" s="43"/>
      <c r="AK35" s="281">
        <f>SUM(AK26:AK33)</f>
        <v>0</v>
      </c>
      <c r="AL35" s="280"/>
      <c r="AM35" s="280"/>
      <c r="AN35" s="280"/>
      <c r="AO35" s="282"/>
      <c r="AP35" s="41"/>
      <c r="AQ35" s="41"/>
      <c r="AR35" s="37"/>
      <c r="BG35" s="32"/>
    </row>
    <row r="36" spans="1:59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G37" s="32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5"/>
      <c r="C49" s="46"/>
      <c r="D49" s="47" t="s">
        <v>52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53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2.75">
      <c r="A60" s="32"/>
      <c r="B60" s="33"/>
      <c r="C60" s="34"/>
      <c r="D60" s="50" t="s">
        <v>54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55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54</v>
      </c>
      <c r="AI60" s="36"/>
      <c r="AJ60" s="36"/>
      <c r="AK60" s="36"/>
      <c r="AL60" s="36"/>
      <c r="AM60" s="50" t="s">
        <v>55</v>
      </c>
      <c r="AN60" s="36"/>
      <c r="AO60" s="36"/>
      <c r="AP60" s="34"/>
      <c r="AQ60" s="34"/>
      <c r="AR60" s="37"/>
      <c r="BG60" s="32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2.75">
      <c r="A64" s="32"/>
      <c r="B64" s="33"/>
      <c r="C64" s="34"/>
      <c r="D64" s="47" t="s">
        <v>56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57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G64" s="32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2.75">
      <c r="A75" s="32"/>
      <c r="B75" s="33"/>
      <c r="C75" s="34"/>
      <c r="D75" s="50" t="s">
        <v>54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55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54</v>
      </c>
      <c r="AI75" s="36"/>
      <c r="AJ75" s="36"/>
      <c r="AK75" s="36"/>
      <c r="AL75" s="36"/>
      <c r="AM75" s="50" t="s">
        <v>55</v>
      </c>
      <c r="AN75" s="36"/>
      <c r="AO75" s="36"/>
      <c r="AP75" s="34"/>
      <c r="AQ75" s="34"/>
      <c r="AR75" s="37"/>
      <c r="BG75" s="32"/>
    </row>
    <row r="76" spans="1:59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G76" s="32"/>
    </row>
    <row r="77" spans="1:59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G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G81" s="32"/>
    </row>
    <row r="82" spans="1:91" s="2" customFormat="1" ht="24.95" customHeight="1">
      <c r="A82" s="32"/>
      <c r="B82" s="33"/>
      <c r="C82" s="22" t="s">
        <v>58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G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G83" s="32"/>
    </row>
    <row r="84" spans="1:91" s="4" customFormat="1" ht="12" customHeight="1">
      <c r="B84" s="56"/>
      <c r="C84" s="28" t="s">
        <v>14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63520154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17</v>
      </c>
      <c r="D85" s="61"/>
      <c r="E85" s="61"/>
      <c r="F85" s="61"/>
      <c r="G85" s="61"/>
      <c r="H85" s="61"/>
      <c r="I85" s="61"/>
      <c r="J85" s="61"/>
      <c r="K85" s="61"/>
      <c r="L85" s="283" t="str">
        <f>K6</f>
        <v>Oprava výhybek v žst.Frýdek Místek</v>
      </c>
      <c r="M85" s="284"/>
      <c r="N85" s="284"/>
      <c r="O85" s="284"/>
      <c r="P85" s="284"/>
      <c r="Q85" s="284"/>
      <c r="R85" s="284"/>
      <c r="S85" s="284"/>
      <c r="T85" s="284"/>
      <c r="U85" s="284"/>
      <c r="V85" s="284"/>
      <c r="W85" s="284"/>
      <c r="X85" s="284"/>
      <c r="Y85" s="284"/>
      <c r="Z85" s="284"/>
      <c r="AA85" s="284"/>
      <c r="AB85" s="284"/>
      <c r="AC85" s="284"/>
      <c r="AD85" s="284"/>
      <c r="AE85" s="284"/>
      <c r="AF85" s="284"/>
      <c r="AG85" s="284"/>
      <c r="AH85" s="284"/>
      <c r="AI85" s="284"/>
      <c r="AJ85" s="284"/>
      <c r="AK85" s="284"/>
      <c r="AL85" s="284"/>
      <c r="AM85" s="284"/>
      <c r="AN85" s="284"/>
      <c r="AO85" s="284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G86" s="32"/>
    </row>
    <row r="87" spans="1:91" s="2" customFormat="1" ht="12" customHeight="1">
      <c r="A87" s="32"/>
      <c r="B87" s="33"/>
      <c r="C87" s="28" t="s">
        <v>23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žst.Frýdek Místek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25</v>
      </c>
      <c r="AJ87" s="34"/>
      <c r="AK87" s="34"/>
      <c r="AL87" s="34"/>
      <c r="AM87" s="285" t="str">
        <f>IF(AN8= "","",AN8)</f>
        <v>15. 5. 2020</v>
      </c>
      <c r="AN87" s="285"/>
      <c r="AO87" s="34"/>
      <c r="AP87" s="34"/>
      <c r="AQ87" s="34"/>
      <c r="AR87" s="37"/>
      <c r="BG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G88" s="32"/>
    </row>
    <row r="89" spans="1:91" s="2" customFormat="1" ht="15.2" customHeight="1">
      <c r="A89" s="32"/>
      <c r="B89" s="33"/>
      <c r="C89" s="28" t="s">
        <v>27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 s.o.,OŘ Ostrava,ST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35</v>
      </c>
      <c r="AJ89" s="34"/>
      <c r="AK89" s="34"/>
      <c r="AL89" s="34"/>
      <c r="AM89" s="286" t="str">
        <f>IF(E17="","",E17)</f>
        <v xml:space="preserve"> </v>
      </c>
      <c r="AN89" s="287"/>
      <c r="AO89" s="287"/>
      <c r="AP89" s="287"/>
      <c r="AQ89" s="34"/>
      <c r="AR89" s="37"/>
      <c r="AS89" s="288" t="s">
        <v>59</v>
      </c>
      <c r="AT89" s="289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2"/>
    </row>
    <row r="90" spans="1:91" s="2" customFormat="1" ht="15.2" customHeight="1">
      <c r="A90" s="32"/>
      <c r="B90" s="33"/>
      <c r="C90" s="28" t="s">
        <v>33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37</v>
      </c>
      <c r="AJ90" s="34"/>
      <c r="AK90" s="34"/>
      <c r="AL90" s="34"/>
      <c r="AM90" s="286" t="str">
        <f>IF(E20="","",E20)</f>
        <v xml:space="preserve"> </v>
      </c>
      <c r="AN90" s="287"/>
      <c r="AO90" s="287"/>
      <c r="AP90" s="287"/>
      <c r="AQ90" s="34"/>
      <c r="AR90" s="37"/>
      <c r="AS90" s="290"/>
      <c r="AT90" s="291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92"/>
      <c r="AT91" s="293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2"/>
    </row>
    <row r="92" spans="1:91" s="2" customFormat="1" ht="29.25" customHeight="1">
      <c r="A92" s="32"/>
      <c r="B92" s="33"/>
      <c r="C92" s="294" t="s">
        <v>60</v>
      </c>
      <c r="D92" s="295"/>
      <c r="E92" s="295"/>
      <c r="F92" s="295"/>
      <c r="G92" s="295"/>
      <c r="H92" s="70"/>
      <c r="I92" s="296" t="s">
        <v>61</v>
      </c>
      <c r="J92" s="295"/>
      <c r="K92" s="295"/>
      <c r="L92" s="295"/>
      <c r="M92" s="295"/>
      <c r="N92" s="295"/>
      <c r="O92" s="295"/>
      <c r="P92" s="295"/>
      <c r="Q92" s="295"/>
      <c r="R92" s="295"/>
      <c r="S92" s="295"/>
      <c r="T92" s="295"/>
      <c r="U92" s="295"/>
      <c r="V92" s="295"/>
      <c r="W92" s="295"/>
      <c r="X92" s="295"/>
      <c r="Y92" s="295"/>
      <c r="Z92" s="295"/>
      <c r="AA92" s="295"/>
      <c r="AB92" s="295"/>
      <c r="AC92" s="295"/>
      <c r="AD92" s="295"/>
      <c r="AE92" s="295"/>
      <c r="AF92" s="295"/>
      <c r="AG92" s="297" t="s">
        <v>62</v>
      </c>
      <c r="AH92" s="295"/>
      <c r="AI92" s="295"/>
      <c r="AJ92" s="295"/>
      <c r="AK92" s="295"/>
      <c r="AL92" s="295"/>
      <c r="AM92" s="295"/>
      <c r="AN92" s="296" t="s">
        <v>63</v>
      </c>
      <c r="AO92" s="295"/>
      <c r="AP92" s="298"/>
      <c r="AQ92" s="71" t="s">
        <v>64</v>
      </c>
      <c r="AR92" s="37"/>
      <c r="AS92" s="72" t="s">
        <v>65</v>
      </c>
      <c r="AT92" s="73" t="s">
        <v>66</v>
      </c>
      <c r="AU92" s="73" t="s">
        <v>67</v>
      </c>
      <c r="AV92" s="73" t="s">
        <v>68</v>
      </c>
      <c r="AW92" s="73" t="s">
        <v>69</v>
      </c>
      <c r="AX92" s="73" t="s">
        <v>70</v>
      </c>
      <c r="AY92" s="73" t="s">
        <v>71</v>
      </c>
      <c r="AZ92" s="73" t="s">
        <v>72</v>
      </c>
      <c r="BA92" s="73" t="s">
        <v>73</v>
      </c>
      <c r="BB92" s="73" t="s">
        <v>74</v>
      </c>
      <c r="BC92" s="73" t="s">
        <v>75</v>
      </c>
      <c r="BD92" s="73" t="s">
        <v>76</v>
      </c>
      <c r="BE92" s="73" t="s">
        <v>77</v>
      </c>
      <c r="BF92" s="74" t="s">
        <v>78</v>
      </c>
      <c r="BG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2"/>
    </row>
    <row r="94" spans="1:91" s="6" customFormat="1" ht="32.450000000000003" customHeight="1">
      <c r="B94" s="78"/>
      <c r="C94" s="79" t="s">
        <v>79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302">
        <f>ROUND(SUM(AG95:AG97),2)</f>
        <v>0</v>
      </c>
      <c r="AH94" s="302"/>
      <c r="AI94" s="302"/>
      <c r="AJ94" s="302"/>
      <c r="AK94" s="302"/>
      <c r="AL94" s="302"/>
      <c r="AM94" s="302"/>
      <c r="AN94" s="303">
        <f>SUM(AG94,AV94)</f>
        <v>0</v>
      </c>
      <c r="AO94" s="303"/>
      <c r="AP94" s="303"/>
      <c r="AQ94" s="82" t="s">
        <v>1</v>
      </c>
      <c r="AR94" s="83"/>
      <c r="AS94" s="84">
        <f>ROUND(SUM(AS95:AS97),2)</f>
        <v>0</v>
      </c>
      <c r="AT94" s="85">
        <f>ROUND(SUM(AT95:AT97),2)</f>
        <v>0</v>
      </c>
      <c r="AU94" s="86">
        <f>ROUND(SUM(AU95:AU97),2)</f>
        <v>0</v>
      </c>
      <c r="AV94" s="86">
        <f>ROUND(SUM(AX94:AY94),2)</f>
        <v>0</v>
      </c>
      <c r="AW94" s="87">
        <f>ROUND(SUM(AW95:AW97),5)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ROUND(SUM(BB95:BB97),2)</f>
        <v>0</v>
      </c>
      <c r="BC94" s="86">
        <f>ROUND(SUM(BC95:BC97),2)</f>
        <v>0</v>
      </c>
      <c r="BD94" s="86">
        <f>ROUND(SUM(BD95:BD97),2)</f>
        <v>0</v>
      </c>
      <c r="BE94" s="86">
        <f>ROUND(SUM(BE95:BE97),2)</f>
        <v>0</v>
      </c>
      <c r="BF94" s="88">
        <f>ROUND(SUM(BF95:BF97),2)</f>
        <v>0</v>
      </c>
      <c r="BS94" s="89" t="s">
        <v>80</v>
      </c>
      <c r="BT94" s="89" t="s">
        <v>81</v>
      </c>
      <c r="BU94" s="90" t="s">
        <v>82</v>
      </c>
      <c r="BV94" s="89" t="s">
        <v>83</v>
      </c>
      <c r="BW94" s="89" t="s">
        <v>6</v>
      </c>
      <c r="BX94" s="89" t="s">
        <v>84</v>
      </c>
      <c r="CL94" s="89" t="s">
        <v>20</v>
      </c>
    </row>
    <row r="95" spans="1:91" s="7" customFormat="1" ht="24.75" customHeight="1">
      <c r="A95" s="91" t="s">
        <v>85</v>
      </c>
      <c r="B95" s="92"/>
      <c r="C95" s="93"/>
      <c r="D95" s="301" t="s">
        <v>86</v>
      </c>
      <c r="E95" s="301"/>
      <c r="F95" s="301"/>
      <c r="G95" s="301"/>
      <c r="H95" s="301"/>
      <c r="I95" s="94"/>
      <c r="J95" s="301" t="s">
        <v>87</v>
      </c>
      <c r="K95" s="301"/>
      <c r="L95" s="301"/>
      <c r="M95" s="301"/>
      <c r="N95" s="301"/>
      <c r="O95" s="301"/>
      <c r="P95" s="301"/>
      <c r="Q95" s="301"/>
      <c r="R95" s="301"/>
      <c r="S95" s="301"/>
      <c r="T95" s="301"/>
      <c r="U95" s="301"/>
      <c r="V95" s="301"/>
      <c r="W95" s="301"/>
      <c r="X95" s="301"/>
      <c r="Y95" s="301"/>
      <c r="Z95" s="301"/>
      <c r="AA95" s="301"/>
      <c r="AB95" s="301"/>
      <c r="AC95" s="301"/>
      <c r="AD95" s="301"/>
      <c r="AE95" s="301"/>
      <c r="AF95" s="301"/>
      <c r="AG95" s="299">
        <f>'SO 01 - Oprava kolejí a v...'!K32</f>
        <v>0</v>
      </c>
      <c r="AH95" s="300"/>
      <c r="AI95" s="300"/>
      <c r="AJ95" s="300"/>
      <c r="AK95" s="300"/>
      <c r="AL95" s="300"/>
      <c r="AM95" s="300"/>
      <c r="AN95" s="299">
        <f>SUM(AG95,AV95)</f>
        <v>0</v>
      </c>
      <c r="AO95" s="300"/>
      <c r="AP95" s="300"/>
      <c r="AQ95" s="95" t="s">
        <v>88</v>
      </c>
      <c r="AR95" s="96"/>
      <c r="AS95" s="97">
        <f>'SO 01 - Oprava kolejí a v...'!K30</f>
        <v>0</v>
      </c>
      <c r="AT95" s="98">
        <f>'SO 01 - Oprava kolejí a v...'!K31</f>
        <v>0</v>
      </c>
      <c r="AU95" s="98">
        <v>0</v>
      </c>
      <c r="AV95" s="98">
        <f>ROUND(SUM(AX95:AY95),2)</f>
        <v>0</v>
      </c>
      <c r="AW95" s="99">
        <f>'SO 01 - Oprava kolejí a v...'!T119</f>
        <v>0</v>
      </c>
      <c r="AX95" s="98">
        <f>'SO 01 - Oprava kolejí a v...'!K35</f>
        <v>0</v>
      </c>
      <c r="AY95" s="98">
        <f>'SO 01 - Oprava kolejí a v...'!K36</f>
        <v>0</v>
      </c>
      <c r="AZ95" s="98">
        <f>'SO 01 - Oprava kolejí a v...'!K37</f>
        <v>0</v>
      </c>
      <c r="BA95" s="98">
        <f>'SO 01 - Oprava kolejí a v...'!K38</f>
        <v>0</v>
      </c>
      <c r="BB95" s="98">
        <f>'SO 01 - Oprava kolejí a v...'!F35</f>
        <v>0</v>
      </c>
      <c r="BC95" s="98">
        <f>'SO 01 - Oprava kolejí a v...'!F36</f>
        <v>0</v>
      </c>
      <c r="BD95" s="98">
        <f>'SO 01 - Oprava kolejí a v...'!F37</f>
        <v>0</v>
      </c>
      <c r="BE95" s="98">
        <f>'SO 01 - Oprava kolejí a v...'!F38</f>
        <v>0</v>
      </c>
      <c r="BF95" s="100">
        <f>'SO 01 - Oprava kolejí a v...'!F39</f>
        <v>0</v>
      </c>
      <c r="BT95" s="101" t="s">
        <v>89</v>
      </c>
      <c r="BV95" s="101" t="s">
        <v>83</v>
      </c>
      <c r="BW95" s="101" t="s">
        <v>90</v>
      </c>
      <c r="BX95" s="101" t="s">
        <v>6</v>
      </c>
      <c r="CL95" s="101" t="s">
        <v>20</v>
      </c>
      <c r="CM95" s="101" t="s">
        <v>91</v>
      </c>
    </row>
    <row r="96" spans="1:91" s="7" customFormat="1" ht="16.5" customHeight="1">
      <c r="A96" s="91" t="s">
        <v>85</v>
      </c>
      <c r="B96" s="92"/>
      <c r="C96" s="93"/>
      <c r="D96" s="301" t="s">
        <v>92</v>
      </c>
      <c r="E96" s="301"/>
      <c r="F96" s="301"/>
      <c r="G96" s="301"/>
      <c r="H96" s="301"/>
      <c r="I96" s="94"/>
      <c r="J96" s="301" t="s">
        <v>93</v>
      </c>
      <c r="K96" s="301"/>
      <c r="L96" s="301"/>
      <c r="M96" s="301"/>
      <c r="N96" s="301"/>
      <c r="O96" s="301"/>
      <c r="P96" s="301"/>
      <c r="Q96" s="301"/>
      <c r="R96" s="301"/>
      <c r="S96" s="301"/>
      <c r="T96" s="301"/>
      <c r="U96" s="301"/>
      <c r="V96" s="301"/>
      <c r="W96" s="301"/>
      <c r="X96" s="301"/>
      <c r="Y96" s="301"/>
      <c r="Z96" s="301"/>
      <c r="AA96" s="301"/>
      <c r="AB96" s="301"/>
      <c r="AC96" s="301"/>
      <c r="AD96" s="301"/>
      <c r="AE96" s="301"/>
      <c r="AF96" s="301"/>
      <c r="AG96" s="299">
        <f>'SO 02 - Úprava zabezpečov...'!K32</f>
        <v>0</v>
      </c>
      <c r="AH96" s="300"/>
      <c r="AI96" s="300"/>
      <c r="AJ96" s="300"/>
      <c r="AK96" s="300"/>
      <c r="AL96" s="300"/>
      <c r="AM96" s="300"/>
      <c r="AN96" s="299">
        <f>SUM(AG96,AV96)</f>
        <v>0</v>
      </c>
      <c r="AO96" s="300"/>
      <c r="AP96" s="300"/>
      <c r="AQ96" s="95" t="s">
        <v>88</v>
      </c>
      <c r="AR96" s="96"/>
      <c r="AS96" s="97">
        <f>'SO 02 - Úprava zabezpečov...'!K30</f>
        <v>0</v>
      </c>
      <c r="AT96" s="98">
        <f>'SO 02 - Úprava zabezpečov...'!K31</f>
        <v>0</v>
      </c>
      <c r="AU96" s="98">
        <v>0</v>
      </c>
      <c r="AV96" s="98">
        <f>ROUND(SUM(AX96:AY96),2)</f>
        <v>0</v>
      </c>
      <c r="AW96" s="99">
        <f>'SO 02 - Úprava zabezpečov...'!T121</f>
        <v>0</v>
      </c>
      <c r="AX96" s="98">
        <f>'SO 02 - Úprava zabezpečov...'!K35</f>
        <v>0</v>
      </c>
      <c r="AY96" s="98">
        <f>'SO 02 - Úprava zabezpečov...'!K36</f>
        <v>0</v>
      </c>
      <c r="AZ96" s="98">
        <f>'SO 02 - Úprava zabezpečov...'!K37</f>
        <v>0</v>
      </c>
      <c r="BA96" s="98">
        <f>'SO 02 - Úprava zabezpečov...'!K38</f>
        <v>0</v>
      </c>
      <c r="BB96" s="98">
        <f>'SO 02 - Úprava zabezpečov...'!F35</f>
        <v>0</v>
      </c>
      <c r="BC96" s="98">
        <f>'SO 02 - Úprava zabezpečov...'!F36</f>
        <v>0</v>
      </c>
      <c r="BD96" s="98">
        <f>'SO 02 - Úprava zabezpečov...'!F37</f>
        <v>0</v>
      </c>
      <c r="BE96" s="98">
        <f>'SO 02 - Úprava zabezpečov...'!F38</f>
        <v>0</v>
      </c>
      <c r="BF96" s="100">
        <f>'SO 02 - Úprava zabezpečov...'!F39</f>
        <v>0</v>
      </c>
      <c r="BT96" s="101" t="s">
        <v>89</v>
      </c>
      <c r="BV96" s="101" t="s">
        <v>83</v>
      </c>
      <c r="BW96" s="101" t="s">
        <v>94</v>
      </c>
      <c r="BX96" s="101" t="s">
        <v>6</v>
      </c>
      <c r="CL96" s="101" t="s">
        <v>20</v>
      </c>
      <c r="CM96" s="101" t="s">
        <v>91</v>
      </c>
    </row>
    <row r="97" spans="1:91" s="7" customFormat="1" ht="16.5" customHeight="1">
      <c r="A97" s="91" t="s">
        <v>85</v>
      </c>
      <c r="B97" s="92"/>
      <c r="C97" s="93"/>
      <c r="D97" s="301" t="s">
        <v>95</v>
      </c>
      <c r="E97" s="301"/>
      <c r="F97" s="301"/>
      <c r="G97" s="301"/>
      <c r="H97" s="301"/>
      <c r="I97" s="94"/>
      <c r="J97" s="301" t="s">
        <v>96</v>
      </c>
      <c r="K97" s="301"/>
      <c r="L97" s="301"/>
      <c r="M97" s="301"/>
      <c r="N97" s="301"/>
      <c r="O97" s="301"/>
      <c r="P97" s="301"/>
      <c r="Q97" s="301"/>
      <c r="R97" s="301"/>
      <c r="S97" s="301"/>
      <c r="T97" s="301"/>
      <c r="U97" s="301"/>
      <c r="V97" s="301"/>
      <c r="W97" s="301"/>
      <c r="X97" s="301"/>
      <c r="Y97" s="301"/>
      <c r="Z97" s="301"/>
      <c r="AA97" s="301"/>
      <c r="AB97" s="301"/>
      <c r="AC97" s="301"/>
      <c r="AD97" s="301"/>
      <c r="AE97" s="301"/>
      <c r="AF97" s="301"/>
      <c r="AG97" s="299">
        <f>'VRN - soupis VRN'!K32</f>
        <v>0</v>
      </c>
      <c r="AH97" s="300"/>
      <c r="AI97" s="300"/>
      <c r="AJ97" s="300"/>
      <c r="AK97" s="300"/>
      <c r="AL97" s="300"/>
      <c r="AM97" s="300"/>
      <c r="AN97" s="299">
        <f>SUM(AG97,AV97)</f>
        <v>0</v>
      </c>
      <c r="AO97" s="300"/>
      <c r="AP97" s="300"/>
      <c r="AQ97" s="95" t="s">
        <v>88</v>
      </c>
      <c r="AR97" s="96"/>
      <c r="AS97" s="102">
        <f>'VRN - soupis VRN'!K30</f>
        <v>0</v>
      </c>
      <c r="AT97" s="103">
        <f>'VRN - soupis VRN'!K31</f>
        <v>0</v>
      </c>
      <c r="AU97" s="103">
        <v>0</v>
      </c>
      <c r="AV97" s="103">
        <f>ROUND(SUM(AX97:AY97),2)</f>
        <v>0</v>
      </c>
      <c r="AW97" s="104">
        <f>'VRN - soupis VRN'!T117</f>
        <v>0</v>
      </c>
      <c r="AX97" s="103">
        <f>'VRN - soupis VRN'!K35</f>
        <v>0</v>
      </c>
      <c r="AY97" s="103">
        <f>'VRN - soupis VRN'!K36</f>
        <v>0</v>
      </c>
      <c r="AZ97" s="103">
        <f>'VRN - soupis VRN'!K37</f>
        <v>0</v>
      </c>
      <c r="BA97" s="103">
        <f>'VRN - soupis VRN'!K38</f>
        <v>0</v>
      </c>
      <c r="BB97" s="103">
        <f>'VRN - soupis VRN'!F35</f>
        <v>0</v>
      </c>
      <c r="BC97" s="103">
        <f>'VRN - soupis VRN'!F36</f>
        <v>0</v>
      </c>
      <c r="BD97" s="103">
        <f>'VRN - soupis VRN'!F37</f>
        <v>0</v>
      </c>
      <c r="BE97" s="103">
        <f>'VRN - soupis VRN'!F38</f>
        <v>0</v>
      </c>
      <c r="BF97" s="105">
        <f>'VRN - soupis VRN'!F39</f>
        <v>0</v>
      </c>
      <c r="BT97" s="101" t="s">
        <v>89</v>
      </c>
      <c r="BV97" s="101" t="s">
        <v>83</v>
      </c>
      <c r="BW97" s="101" t="s">
        <v>97</v>
      </c>
      <c r="BX97" s="101" t="s">
        <v>6</v>
      </c>
      <c r="CL97" s="101" t="s">
        <v>20</v>
      </c>
      <c r="CM97" s="101" t="s">
        <v>91</v>
      </c>
    </row>
    <row r="98" spans="1:91" s="2" customFormat="1" ht="30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</row>
    <row r="99" spans="1:9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</row>
  </sheetData>
  <sheetProtection algorithmName="SHA-512" hashValue="MRxTvZjmxiegBtikz+XK/6GEhrsCSc8jq/jq0kZ2AFWv953jIKrxnLIW+H2ifYjcws4LMkOqLFZ8DTVMAgXZlQ==" saltValue="roPFER5c7cMuKVi4neNwgaKTy8Iuo8I8ud9MIPTa0MytjNYEYHt0XtEE3q3WZGHfrENtdgYROmUSzT9PlvDy7Q==" spinCount="100000" sheet="1" objects="1" scenarios="1" formatColumns="0" formatRows="0"/>
  <mergeCells count="50">
    <mergeCell ref="AR2:BG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kolejí a v...'!C2" display="/"/>
    <hyperlink ref="A96" location="'SO 02 - Úprava zabezpečov...'!C2" display="/"/>
    <hyperlink ref="A97" location="'VRN - soupis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98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výhybek v žst.Frýdek Místek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99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100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101</v>
      </c>
      <c r="G12" s="32"/>
      <c r="H12" s="32"/>
      <c r="I12" s="115" t="s">
        <v>25</v>
      </c>
      <c r="J12" s="117" t="str">
        <f>'Rekapitulace stavby'!AN8</f>
        <v>15. 5. 2020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30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102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103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ROUND((SUM(BE119:BE242)),  2)</f>
        <v>0</v>
      </c>
      <c r="G35" s="32"/>
      <c r="H35" s="32"/>
      <c r="I35" s="130">
        <v>0.21</v>
      </c>
      <c r="J35" s="113"/>
      <c r="K35" s="124">
        <f>ROUND(((SUM(BE119:BE242))*I35),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ROUND((SUM(BF119:BF242)),  2)</f>
        <v>0</v>
      </c>
      <c r="G36" s="32"/>
      <c r="H36" s="32"/>
      <c r="I36" s="130">
        <v>0.15</v>
      </c>
      <c r="J36" s="113"/>
      <c r="K36" s="124">
        <f>ROUND(((SUM(BF119:BF242))*I36),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ROUND((SUM(BG119:BG242)),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ROUND((SUM(BH119:BH242)),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ROUND((SUM(BI119:BI242)),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104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výhybek v žst.Frýdek Místek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99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3" t="str">
        <f>E9</f>
        <v>SO 01 - Oprava kolejí a výhybek v žst.Frýdek Místek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Žst.Frýdek Místek</v>
      </c>
      <c r="G89" s="34"/>
      <c r="H89" s="34"/>
      <c r="I89" s="115" t="s">
        <v>25</v>
      </c>
      <c r="J89" s="117" t="str">
        <f>IF(J12="","",J12)</f>
        <v>15. 5. 2020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105</v>
      </c>
      <c r="D94" s="157"/>
      <c r="E94" s="157"/>
      <c r="F94" s="157"/>
      <c r="G94" s="157"/>
      <c r="H94" s="157"/>
      <c r="I94" s="158" t="s">
        <v>106</v>
      </c>
      <c r="J94" s="158" t="s">
        <v>107</v>
      </c>
      <c r="K94" s="159" t="s">
        <v>108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109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110</v>
      </c>
    </row>
    <row r="97" spans="1:31" s="9" customFormat="1" ht="24.95" customHeight="1">
      <c r="B97" s="162"/>
      <c r="C97" s="163"/>
      <c r="D97" s="164" t="s">
        <v>111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9" customFormat="1" ht="24.95" customHeight="1">
      <c r="B98" s="162"/>
      <c r="C98" s="163"/>
      <c r="D98" s="164" t="s">
        <v>112</v>
      </c>
      <c r="E98" s="165"/>
      <c r="F98" s="165"/>
      <c r="G98" s="165"/>
      <c r="H98" s="165"/>
      <c r="I98" s="166">
        <f t="shared" si="0"/>
        <v>0</v>
      </c>
      <c r="J98" s="166">
        <f t="shared" si="0"/>
        <v>0</v>
      </c>
      <c r="K98" s="167">
        <f>K121</f>
        <v>0</v>
      </c>
      <c r="L98" s="163"/>
      <c r="M98" s="168"/>
    </row>
    <row r="99" spans="1:31" s="9" customFormat="1" ht="24.95" customHeight="1">
      <c r="B99" s="162"/>
      <c r="C99" s="163"/>
      <c r="D99" s="164" t="s">
        <v>113</v>
      </c>
      <c r="E99" s="165"/>
      <c r="F99" s="165"/>
      <c r="G99" s="165"/>
      <c r="H99" s="165"/>
      <c r="I99" s="166">
        <f>Q194</f>
        <v>0</v>
      </c>
      <c r="J99" s="166">
        <f>R194</f>
        <v>0</v>
      </c>
      <c r="K99" s="167">
        <f>K194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114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2" t="str">
        <f>E7</f>
        <v>Oprava výhybek v žst.Frýdek Místek</v>
      </c>
      <c r="F109" s="313"/>
      <c r="G109" s="313"/>
      <c r="H109" s="313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99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3" t="str">
        <f>E9</f>
        <v>SO 01 - Oprava kolejí a výhybek v žst.Frýdek Místek</v>
      </c>
      <c r="F111" s="314"/>
      <c r="G111" s="314"/>
      <c r="H111" s="31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23</v>
      </c>
      <c r="D113" s="34"/>
      <c r="E113" s="34"/>
      <c r="F113" s="26" t="str">
        <f>F12</f>
        <v>Žst.Frýdek Místek</v>
      </c>
      <c r="G113" s="34"/>
      <c r="H113" s="34"/>
      <c r="I113" s="115" t="s">
        <v>25</v>
      </c>
      <c r="J113" s="117" t="str">
        <f>IF(J12="","",J12)</f>
        <v>15. 5. 2020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27</v>
      </c>
      <c r="D115" s="34"/>
      <c r="E115" s="34"/>
      <c r="F115" s="26" t="str">
        <f>E15</f>
        <v>Správa železnic s.o.,OŘ Ostrava,ST Ostrava</v>
      </c>
      <c r="G115" s="34"/>
      <c r="H115" s="34"/>
      <c r="I115" s="115" t="s">
        <v>35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33</v>
      </c>
      <c r="D116" s="34"/>
      <c r="E116" s="34"/>
      <c r="F116" s="26" t="str">
        <f>IF(E18="","",E18)</f>
        <v>Vyplň údaj</v>
      </c>
      <c r="G116" s="34"/>
      <c r="H116" s="34"/>
      <c r="I116" s="115" t="s">
        <v>37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0" customFormat="1" ht="29.25" customHeight="1">
      <c r="A118" s="169"/>
      <c r="B118" s="170"/>
      <c r="C118" s="171" t="s">
        <v>115</v>
      </c>
      <c r="D118" s="172" t="s">
        <v>64</v>
      </c>
      <c r="E118" s="172" t="s">
        <v>60</v>
      </c>
      <c r="F118" s="172" t="s">
        <v>61</v>
      </c>
      <c r="G118" s="172" t="s">
        <v>116</v>
      </c>
      <c r="H118" s="172" t="s">
        <v>117</v>
      </c>
      <c r="I118" s="173" t="s">
        <v>118</v>
      </c>
      <c r="J118" s="173" t="s">
        <v>119</v>
      </c>
      <c r="K118" s="172" t="s">
        <v>108</v>
      </c>
      <c r="L118" s="174" t="s">
        <v>120</v>
      </c>
      <c r="M118" s="175"/>
      <c r="N118" s="72" t="s">
        <v>1</v>
      </c>
      <c r="O118" s="73" t="s">
        <v>43</v>
      </c>
      <c r="P118" s="73" t="s">
        <v>121</v>
      </c>
      <c r="Q118" s="73" t="s">
        <v>122</v>
      </c>
      <c r="R118" s="73" t="s">
        <v>123</v>
      </c>
      <c r="S118" s="73" t="s">
        <v>124</v>
      </c>
      <c r="T118" s="73" t="s">
        <v>125</v>
      </c>
      <c r="U118" s="73" t="s">
        <v>126</v>
      </c>
      <c r="V118" s="73" t="s">
        <v>127</v>
      </c>
      <c r="W118" s="73" t="s">
        <v>128</v>
      </c>
      <c r="X118" s="74" t="s">
        <v>129</v>
      </c>
      <c r="Y118" s="169"/>
      <c r="Z118" s="169"/>
      <c r="AA118" s="169"/>
      <c r="AB118" s="169"/>
      <c r="AC118" s="169"/>
      <c r="AD118" s="169"/>
      <c r="AE118" s="169"/>
    </row>
    <row r="119" spans="1:65" s="2" customFormat="1" ht="22.9" customHeight="1">
      <c r="A119" s="32"/>
      <c r="B119" s="33"/>
      <c r="C119" s="79" t="s">
        <v>130</v>
      </c>
      <c r="D119" s="34"/>
      <c r="E119" s="34"/>
      <c r="F119" s="34"/>
      <c r="G119" s="34"/>
      <c r="H119" s="34"/>
      <c r="I119" s="113"/>
      <c r="J119" s="113"/>
      <c r="K119" s="176">
        <f>BK119</f>
        <v>0</v>
      </c>
      <c r="L119" s="34"/>
      <c r="M119" s="37"/>
      <c r="N119" s="75"/>
      <c r="O119" s="177"/>
      <c r="P119" s="76"/>
      <c r="Q119" s="178">
        <f>Q120+Q121+Q194</f>
        <v>0</v>
      </c>
      <c r="R119" s="178">
        <f>R120+R121+R194</f>
        <v>0</v>
      </c>
      <c r="S119" s="76"/>
      <c r="T119" s="179">
        <f>T120+T121+T194</f>
        <v>0</v>
      </c>
      <c r="U119" s="76"/>
      <c r="V119" s="179">
        <f>V120+V121+V194</f>
        <v>7915.9009000000005</v>
      </c>
      <c r="W119" s="76"/>
      <c r="X119" s="180">
        <f>X120+X121+X194</f>
        <v>2380.5152000000003</v>
      </c>
      <c r="Y119" s="32"/>
      <c r="Z119" s="32"/>
      <c r="AA119" s="32"/>
      <c r="AB119" s="32"/>
      <c r="AC119" s="32"/>
      <c r="AD119" s="32"/>
      <c r="AE119" s="32"/>
      <c r="AT119" s="16" t="s">
        <v>80</v>
      </c>
      <c r="AU119" s="16" t="s">
        <v>110</v>
      </c>
      <c r="BK119" s="181">
        <f>BK120+BK121+BK194</f>
        <v>0</v>
      </c>
    </row>
    <row r="120" spans="1:65" s="11" customFormat="1" ht="25.9" customHeight="1">
      <c r="B120" s="182"/>
      <c r="C120" s="183"/>
      <c r="D120" s="184" t="s">
        <v>80</v>
      </c>
      <c r="E120" s="185" t="s">
        <v>131</v>
      </c>
      <c r="F120" s="185" t="s">
        <v>132</v>
      </c>
      <c r="G120" s="183"/>
      <c r="H120" s="183"/>
      <c r="I120" s="186"/>
      <c r="J120" s="186"/>
      <c r="K120" s="187">
        <f>BK120</f>
        <v>0</v>
      </c>
      <c r="L120" s="183"/>
      <c r="M120" s="188"/>
      <c r="N120" s="189"/>
      <c r="O120" s="190"/>
      <c r="P120" s="190"/>
      <c r="Q120" s="191">
        <v>0</v>
      </c>
      <c r="R120" s="191">
        <v>0</v>
      </c>
      <c r="S120" s="190"/>
      <c r="T120" s="192">
        <v>0</v>
      </c>
      <c r="U120" s="190"/>
      <c r="V120" s="192">
        <v>0</v>
      </c>
      <c r="W120" s="190"/>
      <c r="X120" s="193">
        <v>0</v>
      </c>
      <c r="AR120" s="194" t="s">
        <v>89</v>
      </c>
      <c r="AT120" s="195" t="s">
        <v>80</v>
      </c>
      <c r="AU120" s="195" t="s">
        <v>81</v>
      </c>
      <c r="AY120" s="194" t="s">
        <v>133</v>
      </c>
      <c r="BK120" s="196">
        <v>0</v>
      </c>
    </row>
    <row r="121" spans="1:65" s="11" customFormat="1" ht="25.9" customHeight="1">
      <c r="B121" s="182"/>
      <c r="C121" s="183"/>
      <c r="D121" s="184" t="s">
        <v>80</v>
      </c>
      <c r="E121" s="185" t="s">
        <v>134</v>
      </c>
      <c r="F121" s="185" t="s">
        <v>135</v>
      </c>
      <c r="G121" s="183"/>
      <c r="H121" s="183"/>
      <c r="I121" s="186"/>
      <c r="J121" s="186"/>
      <c r="K121" s="187">
        <f>BK121</f>
        <v>0</v>
      </c>
      <c r="L121" s="183"/>
      <c r="M121" s="188"/>
      <c r="N121" s="189"/>
      <c r="O121" s="190"/>
      <c r="P121" s="190"/>
      <c r="Q121" s="191">
        <f>SUM(Q122:Q193)</f>
        <v>0</v>
      </c>
      <c r="R121" s="191">
        <f>SUM(R122:R193)</f>
        <v>0</v>
      </c>
      <c r="S121" s="190"/>
      <c r="T121" s="192">
        <f>SUM(T122:T193)</f>
        <v>0</v>
      </c>
      <c r="U121" s="190"/>
      <c r="V121" s="192">
        <f>SUM(V122:V193)</f>
        <v>7915.9009000000005</v>
      </c>
      <c r="W121" s="190"/>
      <c r="X121" s="193">
        <f>SUM(X122:X193)</f>
        <v>2380.5152000000003</v>
      </c>
      <c r="AR121" s="194" t="s">
        <v>89</v>
      </c>
      <c r="AT121" s="195" t="s">
        <v>80</v>
      </c>
      <c r="AU121" s="195" t="s">
        <v>81</v>
      </c>
      <c r="AY121" s="194" t="s">
        <v>133</v>
      </c>
      <c r="BK121" s="196">
        <f>SUM(BK122:BK193)</f>
        <v>0</v>
      </c>
    </row>
    <row r="122" spans="1:65" s="2" customFormat="1" ht="21.75" customHeight="1">
      <c r="A122" s="32"/>
      <c r="B122" s="33"/>
      <c r="C122" s="197" t="s">
        <v>89</v>
      </c>
      <c r="D122" s="197" t="s">
        <v>136</v>
      </c>
      <c r="E122" s="198" t="s">
        <v>137</v>
      </c>
      <c r="F122" s="199" t="s">
        <v>138</v>
      </c>
      <c r="G122" s="200" t="s">
        <v>139</v>
      </c>
      <c r="H122" s="201">
        <v>600</v>
      </c>
      <c r="I122" s="202"/>
      <c r="J122" s="202"/>
      <c r="K122" s="203">
        <f>ROUND(P122*H122,2)</f>
        <v>0</v>
      </c>
      <c r="L122" s="199" t="s">
        <v>140</v>
      </c>
      <c r="M122" s="37"/>
      <c r="N122" s="204" t="s">
        <v>1</v>
      </c>
      <c r="O122" s="205" t="s">
        <v>44</v>
      </c>
      <c r="P122" s="206">
        <f>I122+J122</f>
        <v>0</v>
      </c>
      <c r="Q122" s="206">
        <f>ROUND(I122*H122,2)</f>
        <v>0</v>
      </c>
      <c r="R122" s="206">
        <f>ROUND(J122*H122,2)</f>
        <v>0</v>
      </c>
      <c r="S122" s="68"/>
      <c r="T122" s="207">
        <f>S122*H122</f>
        <v>0</v>
      </c>
      <c r="U122" s="207">
        <v>0</v>
      </c>
      <c r="V122" s="207">
        <f>U122*H122</f>
        <v>0</v>
      </c>
      <c r="W122" s="207">
        <v>0</v>
      </c>
      <c r="X122" s="208">
        <f>W122*H122</f>
        <v>0</v>
      </c>
      <c r="Y122" s="32"/>
      <c r="Z122" s="32"/>
      <c r="AA122" s="32"/>
      <c r="AB122" s="32"/>
      <c r="AC122" s="32"/>
      <c r="AD122" s="32"/>
      <c r="AE122" s="32"/>
      <c r="AR122" s="209" t="s">
        <v>141</v>
      </c>
      <c r="AT122" s="209" t="s">
        <v>136</v>
      </c>
      <c r="AU122" s="209" t="s">
        <v>89</v>
      </c>
      <c r="AY122" s="16" t="s">
        <v>133</v>
      </c>
      <c r="BE122" s="210">
        <f>IF(O122="základní",K122,0)</f>
        <v>0</v>
      </c>
      <c r="BF122" s="210">
        <f>IF(O122="snížená",K122,0)</f>
        <v>0</v>
      </c>
      <c r="BG122" s="210">
        <f>IF(O122="zákl. přenesená",K122,0)</f>
        <v>0</v>
      </c>
      <c r="BH122" s="210">
        <f>IF(O122="sníž. přenesená",K122,0)</f>
        <v>0</v>
      </c>
      <c r="BI122" s="210">
        <f>IF(O122="nulová",K122,0)</f>
        <v>0</v>
      </c>
      <c r="BJ122" s="16" t="s">
        <v>89</v>
      </c>
      <c r="BK122" s="210">
        <f>ROUND(P122*H122,2)</f>
        <v>0</v>
      </c>
      <c r="BL122" s="16" t="s">
        <v>141</v>
      </c>
      <c r="BM122" s="209" t="s">
        <v>142</v>
      </c>
    </row>
    <row r="123" spans="1:65" s="2" customFormat="1" ht="21.75" customHeight="1">
      <c r="A123" s="32"/>
      <c r="B123" s="33"/>
      <c r="C123" s="197" t="s">
        <v>91</v>
      </c>
      <c r="D123" s="197" t="s">
        <v>136</v>
      </c>
      <c r="E123" s="198" t="s">
        <v>143</v>
      </c>
      <c r="F123" s="199" t="s">
        <v>144</v>
      </c>
      <c r="G123" s="200" t="s">
        <v>145</v>
      </c>
      <c r="H123" s="201">
        <v>60</v>
      </c>
      <c r="I123" s="202"/>
      <c r="J123" s="202"/>
      <c r="K123" s="203">
        <f>ROUND(P123*H123,2)</f>
        <v>0</v>
      </c>
      <c r="L123" s="199" t="s">
        <v>140</v>
      </c>
      <c r="M123" s="37"/>
      <c r="N123" s="204" t="s">
        <v>1</v>
      </c>
      <c r="O123" s="205" t="s">
        <v>44</v>
      </c>
      <c r="P123" s="206">
        <f>I123+J123</f>
        <v>0</v>
      </c>
      <c r="Q123" s="206">
        <f>ROUND(I123*H123,2)</f>
        <v>0</v>
      </c>
      <c r="R123" s="206">
        <f>ROUND(J123*H123,2)</f>
        <v>0</v>
      </c>
      <c r="S123" s="68"/>
      <c r="T123" s="207">
        <f>S123*H123</f>
        <v>0</v>
      </c>
      <c r="U123" s="207">
        <v>1.6</v>
      </c>
      <c r="V123" s="207">
        <f>U123*H123</f>
        <v>96</v>
      </c>
      <c r="W123" s="207">
        <v>0</v>
      </c>
      <c r="X123" s="208">
        <f>W123*H123</f>
        <v>0</v>
      </c>
      <c r="Y123" s="32"/>
      <c r="Z123" s="32"/>
      <c r="AA123" s="32"/>
      <c r="AB123" s="32"/>
      <c r="AC123" s="32"/>
      <c r="AD123" s="32"/>
      <c r="AE123" s="32"/>
      <c r="AR123" s="209" t="s">
        <v>141</v>
      </c>
      <c r="AT123" s="209" t="s">
        <v>136</v>
      </c>
      <c r="AU123" s="209" t="s">
        <v>89</v>
      </c>
      <c r="AY123" s="16" t="s">
        <v>133</v>
      </c>
      <c r="BE123" s="210">
        <f>IF(O123="základní",K123,0)</f>
        <v>0</v>
      </c>
      <c r="BF123" s="210">
        <f>IF(O123="snížená",K123,0)</f>
        <v>0</v>
      </c>
      <c r="BG123" s="210">
        <f>IF(O123="zákl. přenesená",K123,0)</f>
        <v>0</v>
      </c>
      <c r="BH123" s="210">
        <f>IF(O123="sníž. přenesená",K123,0)</f>
        <v>0</v>
      </c>
      <c r="BI123" s="210">
        <f>IF(O123="nulová",K123,0)</f>
        <v>0</v>
      </c>
      <c r="BJ123" s="16" t="s">
        <v>89</v>
      </c>
      <c r="BK123" s="210">
        <f>ROUND(P123*H123,2)</f>
        <v>0</v>
      </c>
      <c r="BL123" s="16" t="s">
        <v>141</v>
      </c>
      <c r="BM123" s="209" t="s">
        <v>146</v>
      </c>
    </row>
    <row r="124" spans="1:65" s="2" customFormat="1" ht="21.75" customHeight="1">
      <c r="A124" s="32"/>
      <c r="B124" s="33"/>
      <c r="C124" s="197" t="s">
        <v>147</v>
      </c>
      <c r="D124" s="197" t="s">
        <v>136</v>
      </c>
      <c r="E124" s="198" t="s">
        <v>148</v>
      </c>
      <c r="F124" s="199" t="s">
        <v>149</v>
      </c>
      <c r="G124" s="200" t="s">
        <v>145</v>
      </c>
      <c r="H124" s="201">
        <v>1021.322</v>
      </c>
      <c r="I124" s="202"/>
      <c r="J124" s="202"/>
      <c r="K124" s="203">
        <f>ROUND(P124*H124,2)</f>
        <v>0</v>
      </c>
      <c r="L124" s="199" t="s">
        <v>140</v>
      </c>
      <c r="M124" s="37"/>
      <c r="N124" s="204" t="s">
        <v>1</v>
      </c>
      <c r="O124" s="205" t="s">
        <v>44</v>
      </c>
      <c r="P124" s="206">
        <f>I124+J124</f>
        <v>0</v>
      </c>
      <c r="Q124" s="206">
        <f>ROUND(I124*H124,2)</f>
        <v>0</v>
      </c>
      <c r="R124" s="206">
        <f>ROUND(J124*H124,2)</f>
        <v>0</v>
      </c>
      <c r="S124" s="68"/>
      <c r="T124" s="207">
        <f>S124*H124</f>
        <v>0</v>
      </c>
      <c r="U124" s="207">
        <v>0</v>
      </c>
      <c r="V124" s="207">
        <f>U124*H124</f>
        <v>0</v>
      </c>
      <c r="W124" s="207">
        <v>1.6</v>
      </c>
      <c r="X124" s="208">
        <f>W124*H124</f>
        <v>1634.1152000000002</v>
      </c>
      <c r="Y124" s="32"/>
      <c r="Z124" s="32"/>
      <c r="AA124" s="32"/>
      <c r="AB124" s="32"/>
      <c r="AC124" s="32"/>
      <c r="AD124" s="32"/>
      <c r="AE124" s="32"/>
      <c r="AR124" s="209" t="s">
        <v>141</v>
      </c>
      <c r="AT124" s="209" t="s">
        <v>136</v>
      </c>
      <c r="AU124" s="209" t="s">
        <v>89</v>
      </c>
      <c r="AY124" s="16" t="s">
        <v>133</v>
      </c>
      <c r="BE124" s="210">
        <f>IF(O124="základní",K124,0)</f>
        <v>0</v>
      </c>
      <c r="BF124" s="210">
        <f>IF(O124="snížená",K124,0)</f>
        <v>0</v>
      </c>
      <c r="BG124" s="210">
        <f>IF(O124="zákl. přenesená",K124,0)</f>
        <v>0</v>
      </c>
      <c r="BH124" s="210">
        <f>IF(O124="sníž. přenesená",K124,0)</f>
        <v>0</v>
      </c>
      <c r="BI124" s="210">
        <f>IF(O124="nulová",K124,0)</f>
        <v>0</v>
      </c>
      <c r="BJ124" s="16" t="s">
        <v>89</v>
      </c>
      <c r="BK124" s="210">
        <f>ROUND(P124*H124,2)</f>
        <v>0</v>
      </c>
      <c r="BL124" s="16" t="s">
        <v>141</v>
      </c>
      <c r="BM124" s="209" t="s">
        <v>150</v>
      </c>
    </row>
    <row r="125" spans="1:65" s="12" customFormat="1" ht="11.25">
      <c r="B125" s="211"/>
      <c r="C125" s="212"/>
      <c r="D125" s="213" t="s">
        <v>151</v>
      </c>
      <c r="E125" s="214" t="s">
        <v>1</v>
      </c>
      <c r="F125" s="215" t="s">
        <v>152</v>
      </c>
      <c r="G125" s="212"/>
      <c r="H125" s="216">
        <v>414.7</v>
      </c>
      <c r="I125" s="217"/>
      <c r="J125" s="217"/>
      <c r="K125" s="212"/>
      <c r="L125" s="212"/>
      <c r="M125" s="218"/>
      <c r="N125" s="219"/>
      <c r="O125" s="220"/>
      <c r="P125" s="220"/>
      <c r="Q125" s="220"/>
      <c r="R125" s="220"/>
      <c r="S125" s="220"/>
      <c r="T125" s="220"/>
      <c r="U125" s="220"/>
      <c r="V125" s="220"/>
      <c r="W125" s="220"/>
      <c r="X125" s="221"/>
      <c r="AT125" s="222" t="s">
        <v>151</v>
      </c>
      <c r="AU125" s="222" t="s">
        <v>89</v>
      </c>
      <c r="AV125" s="12" t="s">
        <v>91</v>
      </c>
      <c r="AW125" s="12" t="s">
        <v>5</v>
      </c>
      <c r="AX125" s="12" t="s">
        <v>81</v>
      </c>
      <c r="AY125" s="222" t="s">
        <v>133</v>
      </c>
    </row>
    <row r="126" spans="1:65" s="12" customFormat="1" ht="11.25">
      <c r="B126" s="211"/>
      <c r="C126" s="212"/>
      <c r="D126" s="213" t="s">
        <v>151</v>
      </c>
      <c r="E126" s="214" t="s">
        <v>1</v>
      </c>
      <c r="F126" s="215" t="s">
        <v>153</v>
      </c>
      <c r="G126" s="212"/>
      <c r="H126" s="216">
        <v>248.47200000000001</v>
      </c>
      <c r="I126" s="217"/>
      <c r="J126" s="217"/>
      <c r="K126" s="212"/>
      <c r="L126" s="212"/>
      <c r="M126" s="218"/>
      <c r="N126" s="219"/>
      <c r="O126" s="220"/>
      <c r="P126" s="220"/>
      <c r="Q126" s="220"/>
      <c r="R126" s="220"/>
      <c r="S126" s="220"/>
      <c r="T126" s="220"/>
      <c r="U126" s="220"/>
      <c r="V126" s="220"/>
      <c r="W126" s="220"/>
      <c r="X126" s="221"/>
      <c r="AT126" s="222" t="s">
        <v>151</v>
      </c>
      <c r="AU126" s="222" t="s">
        <v>89</v>
      </c>
      <c r="AV126" s="12" t="s">
        <v>91</v>
      </c>
      <c r="AW126" s="12" t="s">
        <v>5</v>
      </c>
      <c r="AX126" s="12" t="s">
        <v>81</v>
      </c>
      <c r="AY126" s="222" t="s">
        <v>133</v>
      </c>
    </row>
    <row r="127" spans="1:65" s="12" customFormat="1" ht="11.25">
      <c r="B127" s="211"/>
      <c r="C127" s="212"/>
      <c r="D127" s="213" t="s">
        <v>151</v>
      </c>
      <c r="E127" s="214" t="s">
        <v>1</v>
      </c>
      <c r="F127" s="215" t="s">
        <v>154</v>
      </c>
      <c r="G127" s="212"/>
      <c r="H127" s="216">
        <v>358.15</v>
      </c>
      <c r="I127" s="217"/>
      <c r="J127" s="217"/>
      <c r="K127" s="212"/>
      <c r="L127" s="212"/>
      <c r="M127" s="218"/>
      <c r="N127" s="219"/>
      <c r="O127" s="220"/>
      <c r="P127" s="220"/>
      <c r="Q127" s="220"/>
      <c r="R127" s="220"/>
      <c r="S127" s="220"/>
      <c r="T127" s="220"/>
      <c r="U127" s="220"/>
      <c r="V127" s="220"/>
      <c r="W127" s="220"/>
      <c r="X127" s="221"/>
      <c r="AT127" s="222" t="s">
        <v>151</v>
      </c>
      <c r="AU127" s="222" t="s">
        <v>89</v>
      </c>
      <c r="AV127" s="12" t="s">
        <v>91</v>
      </c>
      <c r="AW127" s="12" t="s">
        <v>5</v>
      </c>
      <c r="AX127" s="12" t="s">
        <v>81</v>
      </c>
      <c r="AY127" s="222" t="s">
        <v>133</v>
      </c>
    </row>
    <row r="128" spans="1:65" s="13" customFormat="1" ht="11.25">
      <c r="B128" s="223"/>
      <c r="C128" s="224"/>
      <c r="D128" s="213" t="s">
        <v>151</v>
      </c>
      <c r="E128" s="225" t="s">
        <v>1</v>
      </c>
      <c r="F128" s="226" t="s">
        <v>155</v>
      </c>
      <c r="G128" s="224"/>
      <c r="H128" s="227">
        <v>1021.322</v>
      </c>
      <c r="I128" s="228"/>
      <c r="J128" s="228"/>
      <c r="K128" s="224"/>
      <c r="L128" s="224"/>
      <c r="M128" s="229"/>
      <c r="N128" s="230"/>
      <c r="O128" s="231"/>
      <c r="P128" s="231"/>
      <c r="Q128" s="231"/>
      <c r="R128" s="231"/>
      <c r="S128" s="231"/>
      <c r="T128" s="231"/>
      <c r="U128" s="231"/>
      <c r="V128" s="231"/>
      <c r="W128" s="231"/>
      <c r="X128" s="232"/>
      <c r="AT128" s="233" t="s">
        <v>151</v>
      </c>
      <c r="AU128" s="233" t="s">
        <v>89</v>
      </c>
      <c r="AV128" s="13" t="s">
        <v>141</v>
      </c>
      <c r="AW128" s="13" t="s">
        <v>5</v>
      </c>
      <c r="AX128" s="13" t="s">
        <v>89</v>
      </c>
      <c r="AY128" s="233" t="s">
        <v>133</v>
      </c>
    </row>
    <row r="129" spans="1:65" s="2" customFormat="1" ht="21.75" customHeight="1">
      <c r="A129" s="32"/>
      <c r="B129" s="33"/>
      <c r="C129" s="197" t="s">
        <v>141</v>
      </c>
      <c r="D129" s="197" t="s">
        <v>136</v>
      </c>
      <c r="E129" s="198" t="s">
        <v>156</v>
      </c>
      <c r="F129" s="199" t="s">
        <v>157</v>
      </c>
      <c r="G129" s="200" t="s">
        <v>145</v>
      </c>
      <c r="H129" s="201">
        <v>210</v>
      </c>
      <c r="I129" s="202"/>
      <c r="J129" s="202"/>
      <c r="K129" s="203">
        <f>ROUND(P129*H129,2)</f>
        <v>0</v>
      </c>
      <c r="L129" s="199" t="s">
        <v>140</v>
      </c>
      <c r="M129" s="37"/>
      <c r="N129" s="204" t="s">
        <v>1</v>
      </c>
      <c r="O129" s="205" t="s">
        <v>44</v>
      </c>
      <c r="P129" s="206">
        <f>I129+J129</f>
        <v>0</v>
      </c>
      <c r="Q129" s="206">
        <f>ROUND(I129*H129,2)</f>
        <v>0</v>
      </c>
      <c r="R129" s="206">
        <f>ROUND(J129*H129,2)</f>
        <v>0</v>
      </c>
      <c r="S129" s="68"/>
      <c r="T129" s="207">
        <f>S129*H129</f>
        <v>0</v>
      </c>
      <c r="U129" s="207">
        <v>0</v>
      </c>
      <c r="V129" s="207">
        <f>U129*H129</f>
        <v>0</v>
      </c>
      <c r="W129" s="207">
        <v>1.6</v>
      </c>
      <c r="X129" s="208">
        <f>W129*H129</f>
        <v>336</v>
      </c>
      <c r="Y129" s="32"/>
      <c r="Z129" s="32"/>
      <c r="AA129" s="32"/>
      <c r="AB129" s="32"/>
      <c r="AC129" s="32"/>
      <c r="AD129" s="32"/>
      <c r="AE129" s="32"/>
      <c r="AR129" s="209" t="s">
        <v>141</v>
      </c>
      <c r="AT129" s="209" t="s">
        <v>136</v>
      </c>
      <c r="AU129" s="209" t="s">
        <v>89</v>
      </c>
      <c r="AY129" s="16" t="s">
        <v>133</v>
      </c>
      <c r="BE129" s="210">
        <f>IF(O129="základní",K129,0)</f>
        <v>0</v>
      </c>
      <c r="BF129" s="210">
        <f>IF(O129="snížená",K129,0)</f>
        <v>0</v>
      </c>
      <c r="BG129" s="210">
        <f>IF(O129="zákl. přenesená",K129,0)</f>
        <v>0</v>
      </c>
      <c r="BH129" s="210">
        <f>IF(O129="sníž. přenesená",K129,0)</f>
        <v>0</v>
      </c>
      <c r="BI129" s="210">
        <f>IF(O129="nulová",K129,0)</f>
        <v>0</v>
      </c>
      <c r="BJ129" s="16" t="s">
        <v>89</v>
      </c>
      <c r="BK129" s="210">
        <f>ROUND(P129*H129,2)</f>
        <v>0</v>
      </c>
      <c r="BL129" s="16" t="s">
        <v>141</v>
      </c>
      <c r="BM129" s="209" t="s">
        <v>158</v>
      </c>
    </row>
    <row r="130" spans="1:65" s="12" customFormat="1" ht="11.25">
      <c r="B130" s="211"/>
      <c r="C130" s="212"/>
      <c r="D130" s="213" t="s">
        <v>151</v>
      </c>
      <c r="E130" s="214" t="s">
        <v>1</v>
      </c>
      <c r="F130" s="215" t="s">
        <v>159</v>
      </c>
      <c r="G130" s="212"/>
      <c r="H130" s="216">
        <v>210</v>
      </c>
      <c r="I130" s="217"/>
      <c r="J130" s="217"/>
      <c r="K130" s="212"/>
      <c r="L130" s="212"/>
      <c r="M130" s="218"/>
      <c r="N130" s="219"/>
      <c r="O130" s="220"/>
      <c r="P130" s="220"/>
      <c r="Q130" s="220"/>
      <c r="R130" s="220"/>
      <c r="S130" s="220"/>
      <c r="T130" s="220"/>
      <c r="U130" s="220"/>
      <c r="V130" s="220"/>
      <c r="W130" s="220"/>
      <c r="X130" s="221"/>
      <c r="AT130" s="222" t="s">
        <v>151</v>
      </c>
      <c r="AU130" s="222" t="s">
        <v>89</v>
      </c>
      <c r="AV130" s="12" t="s">
        <v>91</v>
      </c>
      <c r="AW130" s="12" t="s">
        <v>5</v>
      </c>
      <c r="AX130" s="12" t="s">
        <v>89</v>
      </c>
      <c r="AY130" s="222" t="s">
        <v>133</v>
      </c>
    </row>
    <row r="131" spans="1:65" s="2" customFormat="1" ht="21.75" customHeight="1">
      <c r="A131" s="32"/>
      <c r="B131" s="33"/>
      <c r="C131" s="197" t="s">
        <v>134</v>
      </c>
      <c r="D131" s="197" t="s">
        <v>136</v>
      </c>
      <c r="E131" s="198" t="s">
        <v>160</v>
      </c>
      <c r="F131" s="199" t="s">
        <v>161</v>
      </c>
      <c r="G131" s="200" t="s">
        <v>145</v>
      </c>
      <c r="H131" s="201">
        <v>1009.596</v>
      </c>
      <c r="I131" s="202"/>
      <c r="J131" s="202"/>
      <c r="K131" s="203">
        <f>ROUND(P131*H131,2)</f>
        <v>0</v>
      </c>
      <c r="L131" s="199" t="s">
        <v>140</v>
      </c>
      <c r="M131" s="37"/>
      <c r="N131" s="204" t="s">
        <v>1</v>
      </c>
      <c r="O131" s="205" t="s">
        <v>44</v>
      </c>
      <c r="P131" s="206">
        <f>I131+J131</f>
        <v>0</v>
      </c>
      <c r="Q131" s="206">
        <f>ROUND(I131*H131,2)</f>
        <v>0</v>
      </c>
      <c r="R131" s="206">
        <f>ROUND(J131*H131,2)</f>
        <v>0</v>
      </c>
      <c r="S131" s="68"/>
      <c r="T131" s="207">
        <f>S131*H131</f>
        <v>0</v>
      </c>
      <c r="U131" s="207">
        <v>1.7</v>
      </c>
      <c r="V131" s="207">
        <f>U131*H131</f>
        <v>1716.3132000000001</v>
      </c>
      <c r="W131" s="207">
        <v>0</v>
      </c>
      <c r="X131" s="208">
        <f>W131*H131</f>
        <v>0</v>
      </c>
      <c r="Y131" s="32"/>
      <c r="Z131" s="32"/>
      <c r="AA131" s="32"/>
      <c r="AB131" s="32"/>
      <c r="AC131" s="32"/>
      <c r="AD131" s="32"/>
      <c r="AE131" s="32"/>
      <c r="AR131" s="209" t="s">
        <v>141</v>
      </c>
      <c r="AT131" s="209" t="s">
        <v>136</v>
      </c>
      <c r="AU131" s="209" t="s">
        <v>89</v>
      </c>
      <c r="AY131" s="16" t="s">
        <v>133</v>
      </c>
      <c r="BE131" s="210">
        <f>IF(O131="základní",K131,0)</f>
        <v>0</v>
      </c>
      <c r="BF131" s="210">
        <f>IF(O131="snížená",K131,0)</f>
        <v>0</v>
      </c>
      <c r="BG131" s="210">
        <f>IF(O131="zákl. přenesená",K131,0)</f>
        <v>0</v>
      </c>
      <c r="BH131" s="210">
        <f>IF(O131="sníž. přenesená",K131,0)</f>
        <v>0</v>
      </c>
      <c r="BI131" s="210">
        <f>IF(O131="nulová",K131,0)</f>
        <v>0</v>
      </c>
      <c r="BJ131" s="16" t="s">
        <v>89</v>
      </c>
      <c r="BK131" s="210">
        <f>ROUND(P131*H131,2)</f>
        <v>0</v>
      </c>
      <c r="BL131" s="16" t="s">
        <v>141</v>
      </c>
      <c r="BM131" s="209" t="s">
        <v>162</v>
      </c>
    </row>
    <row r="132" spans="1:65" s="12" customFormat="1" ht="11.25">
      <c r="B132" s="211"/>
      <c r="C132" s="212"/>
      <c r="D132" s="213" t="s">
        <v>151</v>
      </c>
      <c r="E132" s="214" t="s">
        <v>1</v>
      </c>
      <c r="F132" s="215" t="s">
        <v>163</v>
      </c>
      <c r="G132" s="212"/>
      <c r="H132" s="216">
        <v>1009.596</v>
      </c>
      <c r="I132" s="217"/>
      <c r="J132" s="217"/>
      <c r="K132" s="212"/>
      <c r="L132" s="212"/>
      <c r="M132" s="218"/>
      <c r="N132" s="219"/>
      <c r="O132" s="220"/>
      <c r="P132" s="220"/>
      <c r="Q132" s="220"/>
      <c r="R132" s="220"/>
      <c r="S132" s="220"/>
      <c r="T132" s="220"/>
      <c r="U132" s="220"/>
      <c r="V132" s="220"/>
      <c r="W132" s="220"/>
      <c r="X132" s="221"/>
      <c r="AT132" s="222" t="s">
        <v>151</v>
      </c>
      <c r="AU132" s="222" t="s">
        <v>89</v>
      </c>
      <c r="AV132" s="12" t="s">
        <v>91</v>
      </c>
      <c r="AW132" s="12" t="s">
        <v>5</v>
      </c>
      <c r="AX132" s="12" t="s">
        <v>81</v>
      </c>
      <c r="AY132" s="222" t="s">
        <v>133</v>
      </c>
    </row>
    <row r="133" spans="1:65" s="13" customFormat="1" ht="11.25">
      <c r="B133" s="223"/>
      <c r="C133" s="224"/>
      <c r="D133" s="213" t="s">
        <v>151</v>
      </c>
      <c r="E133" s="225" t="s">
        <v>1</v>
      </c>
      <c r="F133" s="226" t="s">
        <v>155</v>
      </c>
      <c r="G133" s="224"/>
      <c r="H133" s="227">
        <v>1009.596</v>
      </c>
      <c r="I133" s="228"/>
      <c r="J133" s="228"/>
      <c r="K133" s="224"/>
      <c r="L133" s="224"/>
      <c r="M133" s="229"/>
      <c r="N133" s="230"/>
      <c r="O133" s="231"/>
      <c r="P133" s="231"/>
      <c r="Q133" s="231"/>
      <c r="R133" s="231"/>
      <c r="S133" s="231"/>
      <c r="T133" s="231"/>
      <c r="U133" s="231"/>
      <c r="V133" s="231"/>
      <c r="W133" s="231"/>
      <c r="X133" s="232"/>
      <c r="AT133" s="233" t="s">
        <v>151</v>
      </c>
      <c r="AU133" s="233" t="s">
        <v>89</v>
      </c>
      <c r="AV133" s="13" t="s">
        <v>141</v>
      </c>
      <c r="AW133" s="13" t="s">
        <v>5</v>
      </c>
      <c r="AX133" s="13" t="s">
        <v>89</v>
      </c>
      <c r="AY133" s="233" t="s">
        <v>133</v>
      </c>
    </row>
    <row r="134" spans="1:65" s="2" customFormat="1" ht="21.75" customHeight="1">
      <c r="A134" s="32"/>
      <c r="B134" s="33"/>
      <c r="C134" s="197" t="s">
        <v>164</v>
      </c>
      <c r="D134" s="197" t="s">
        <v>136</v>
      </c>
      <c r="E134" s="198" t="s">
        <v>165</v>
      </c>
      <c r="F134" s="199" t="s">
        <v>166</v>
      </c>
      <c r="G134" s="200" t="s">
        <v>145</v>
      </c>
      <c r="H134" s="201">
        <v>189</v>
      </c>
      <c r="I134" s="202"/>
      <c r="J134" s="202"/>
      <c r="K134" s="203">
        <f>ROUND(P134*H134,2)</f>
        <v>0</v>
      </c>
      <c r="L134" s="199" t="s">
        <v>140</v>
      </c>
      <c r="M134" s="37"/>
      <c r="N134" s="204" t="s">
        <v>1</v>
      </c>
      <c r="O134" s="205" t="s">
        <v>44</v>
      </c>
      <c r="P134" s="206">
        <f>I134+J134</f>
        <v>0</v>
      </c>
      <c r="Q134" s="206">
        <f>ROUND(I134*H134,2)</f>
        <v>0</v>
      </c>
      <c r="R134" s="206">
        <f>ROUND(J134*H134,2)</f>
        <v>0</v>
      </c>
      <c r="S134" s="68"/>
      <c r="T134" s="207">
        <f>S134*H134</f>
        <v>0</v>
      </c>
      <c r="U134" s="207">
        <v>1.7</v>
      </c>
      <c r="V134" s="207">
        <f>U134*H134</f>
        <v>321.3</v>
      </c>
      <c r="W134" s="207">
        <v>0</v>
      </c>
      <c r="X134" s="208">
        <f>W134*H134</f>
        <v>0</v>
      </c>
      <c r="Y134" s="32"/>
      <c r="Z134" s="32"/>
      <c r="AA134" s="32"/>
      <c r="AB134" s="32"/>
      <c r="AC134" s="32"/>
      <c r="AD134" s="32"/>
      <c r="AE134" s="32"/>
      <c r="AR134" s="209" t="s">
        <v>141</v>
      </c>
      <c r="AT134" s="209" t="s">
        <v>136</v>
      </c>
      <c r="AU134" s="209" t="s">
        <v>89</v>
      </c>
      <c r="AY134" s="16" t="s">
        <v>133</v>
      </c>
      <c r="BE134" s="210">
        <f>IF(O134="základní",K134,0)</f>
        <v>0</v>
      </c>
      <c r="BF134" s="210">
        <f>IF(O134="snížená",K134,0)</f>
        <v>0</v>
      </c>
      <c r="BG134" s="210">
        <f>IF(O134="zákl. přenesená",K134,0)</f>
        <v>0</v>
      </c>
      <c r="BH134" s="210">
        <f>IF(O134="sníž. přenesená",K134,0)</f>
        <v>0</v>
      </c>
      <c r="BI134" s="210">
        <f>IF(O134="nulová",K134,0)</f>
        <v>0</v>
      </c>
      <c r="BJ134" s="16" t="s">
        <v>89</v>
      </c>
      <c r="BK134" s="210">
        <f>ROUND(P134*H134,2)</f>
        <v>0</v>
      </c>
      <c r="BL134" s="16" t="s">
        <v>141</v>
      </c>
      <c r="BM134" s="209" t="s">
        <v>167</v>
      </c>
    </row>
    <row r="135" spans="1:65" s="12" customFormat="1" ht="11.25">
      <c r="B135" s="211"/>
      <c r="C135" s="212"/>
      <c r="D135" s="213" t="s">
        <v>151</v>
      </c>
      <c r="E135" s="214" t="s">
        <v>1</v>
      </c>
      <c r="F135" s="215" t="s">
        <v>168</v>
      </c>
      <c r="G135" s="212"/>
      <c r="H135" s="216">
        <v>189</v>
      </c>
      <c r="I135" s="217"/>
      <c r="J135" s="217"/>
      <c r="K135" s="212"/>
      <c r="L135" s="212"/>
      <c r="M135" s="218"/>
      <c r="N135" s="219"/>
      <c r="O135" s="220"/>
      <c r="P135" s="220"/>
      <c r="Q135" s="220"/>
      <c r="R135" s="220"/>
      <c r="S135" s="220"/>
      <c r="T135" s="220"/>
      <c r="U135" s="220"/>
      <c r="V135" s="220"/>
      <c r="W135" s="220"/>
      <c r="X135" s="221"/>
      <c r="AT135" s="222" t="s">
        <v>151</v>
      </c>
      <c r="AU135" s="222" t="s">
        <v>89</v>
      </c>
      <c r="AV135" s="12" t="s">
        <v>91</v>
      </c>
      <c r="AW135" s="12" t="s">
        <v>5</v>
      </c>
      <c r="AX135" s="12" t="s">
        <v>89</v>
      </c>
      <c r="AY135" s="222" t="s">
        <v>133</v>
      </c>
    </row>
    <row r="136" spans="1:65" s="2" customFormat="1" ht="21.75" customHeight="1">
      <c r="A136" s="32"/>
      <c r="B136" s="33"/>
      <c r="C136" s="197" t="s">
        <v>169</v>
      </c>
      <c r="D136" s="197" t="s">
        <v>136</v>
      </c>
      <c r="E136" s="198" t="s">
        <v>170</v>
      </c>
      <c r="F136" s="199" t="s">
        <v>171</v>
      </c>
      <c r="G136" s="200" t="s">
        <v>172</v>
      </c>
      <c r="H136" s="201">
        <v>0.4</v>
      </c>
      <c r="I136" s="202"/>
      <c r="J136" s="202"/>
      <c r="K136" s="203">
        <f>ROUND(P136*H136,2)</f>
        <v>0</v>
      </c>
      <c r="L136" s="199" t="s">
        <v>140</v>
      </c>
      <c r="M136" s="37"/>
      <c r="N136" s="204" t="s">
        <v>1</v>
      </c>
      <c r="O136" s="205" t="s">
        <v>44</v>
      </c>
      <c r="P136" s="206">
        <f>I136+J136</f>
        <v>0</v>
      </c>
      <c r="Q136" s="206">
        <f>ROUND(I136*H136,2)</f>
        <v>0</v>
      </c>
      <c r="R136" s="206">
        <f>ROUND(J136*H136,2)</f>
        <v>0</v>
      </c>
      <c r="S136" s="68"/>
      <c r="T136" s="207">
        <f>S136*H136</f>
        <v>0</v>
      </c>
      <c r="U136" s="207">
        <v>0</v>
      </c>
      <c r="V136" s="207">
        <f>U136*H136</f>
        <v>0</v>
      </c>
      <c r="W136" s="207">
        <v>0</v>
      </c>
      <c r="X136" s="208">
        <f>W136*H136</f>
        <v>0</v>
      </c>
      <c r="Y136" s="32"/>
      <c r="Z136" s="32"/>
      <c r="AA136" s="32"/>
      <c r="AB136" s="32"/>
      <c r="AC136" s="32"/>
      <c r="AD136" s="32"/>
      <c r="AE136" s="32"/>
      <c r="AR136" s="209" t="s">
        <v>141</v>
      </c>
      <c r="AT136" s="209" t="s">
        <v>136</v>
      </c>
      <c r="AU136" s="209" t="s">
        <v>89</v>
      </c>
      <c r="AY136" s="16" t="s">
        <v>133</v>
      </c>
      <c r="BE136" s="210">
        <f>IF(O136="základní",K136,0)</f>
        <v>0</v>
      </c>
      <c r="BF136" s="210">
        <f>IF(O136="snížená",K136,0)</f>
        <v>0</v>
      </c>
      <c r="BG136" s="210">
        <f>IF(O136="zákl. přenesená",K136,0)</f>
        <v>0</v>
      </c>
      <c r="BH136" s="210">
        <f>IF(O136="sníž. přenesená",K136,0)</f>
        <v>0</v>
      </c>
      <c r="BI136" s="210">
        <f>IF(O136="nulová",K136,0)</f>
        <v>0</v>
      </c>
      <c r="BJ136" s="16" t="s">
        <v>89</v>
      </c>
      <c r="BK136" s="210">
        <f>ROUND(P136*H136,2)</f>
        <v>0</v>
      </c>
      <c r="BL136" s="16" t="s">
        <v>141</v>
      </c>
      <c r="BM136" s="209" t="s">
        <v>173</v>
      </c>
    </row>
    <row r="137" spans="1:65" s="2" customFormat="1" ht="19.5">
      <c r="A137" s="32"/>
      <c r="B137" s="33"/>
      <c r="C137" s="34"/>
      <c r="D137" s="213" t="s">
        <v>174</v>
      </c>
      <c r="E137" s="34"/>
      <c r="F137" s="234" t="s">
        <v>175</v>
      </c>
      <c r="G137" s="34"/>
      <c r="H137" s="34"/>
      <c r="I137" s="113"/>
      <c r="J137" s="113"/>
      <c r="K137" s="34"/>
      <c r="L137" s="34"/>
      <c r="M137" s="37"/>
      <c r="N137" s="235"/>
      <c r="O137" s="236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174</v>
      </c>
      <c r="AU137" s="16" t="s">
        <v>89</v>
      </c>
    </row>
    <row r="138" spans="1:65" s="2" customFormat="1" ht="21.75" customHeight="1">
      <c r="A138" s="32"/>
      <c r="B138" s="33"/>
      <c r="C138" s="197" t="s">
        <v>176</v>
      </c>
      <c r="D138" s="197" t="s">
        <v>136</v>
      </c>
      <c r="E138" s="198" t="s">
        <v>177</v>
      </c>
      <c r="F138" s="199" t="s">
        <v>178</v>
      </c>
      <c r="G138" s="200" t="s">
        <v>179</v>
      </c>
      <c r="H138" s="201">
        <v>150</v>
      </c>
      <c r="I138" s="202"/>
      <c r="J138" s="202"/>
      <c r="K138" s="203">
        <f>ROUND(P138*H138,2)</f>
        <v>0</v>
      </c>
      <c r="L138" s="199" t="s">
        <v>140</v>
      </c>
      <c r="M138" s="37"/>
      <c r="N138" s="204" t="s">
        <v>1</v>
      </c>
      <c r="O138" s="205" t="s">
        <v>44</v>
      </c>
      <c r="P138" s="206">
        <f>I138+J138</f>
        <v>0</v>
      </c>
      <c r="Q138" s="206">
        <f>ROUND(I138*H138,2)</f>
        <v>0</v>
      </c>
      <c r="R138" s="206">
        <f>ROUND(J138*H138,2)</f>
        <v>0</v>
      </c>
      <c r="S138" s="68"/>
      <c r="T138" s="207">
        <f>S138*H138</f>
        <v>0</v>
      </c>
      <c r="U138" s="207">
        <v>0</v>
      </c>
      <c r="V138" s="207">
        <f>U138*H138</f>
        <v>0</v>
      </c>
      <c r="W138" s="207">
        <v>0</v>
      </c>
      <c r="X138" s="208">
        <f>W138*H138</f>
        <v>0</v>
      </c>
      <c r="Y138" s="32"/>
      <c r="Z138" s="32"/>
      <c r="AA138" s="32"/>
      <c r="AB138" s="32"/>
      <c r="AC138" s="32"/>
      <c r="AD138" s="32"/>
      <c r="AE138" s="32"/>
      <c r="AR138" s="209" t="s">
        <v>141</v>
      </c>
      <c r="AT138" s="209" t="s">
        <v>136</v>
      </c>
      <c r="AU138" s="209" t="s">
        <v>89</v>
      </c>
      <c r="AY138" s="16" t="s">
        <v>133</v>
      </c>
      <c r="BE138" s="210">
        <f>IF(O138="základní",K138,0)</f>
        <v>0</v>
      </c>
      <c r="BF138" s="210">
        <f>IF(O138="snížená",K138,0)</f>
        <v>0</v>
      </c>
      <c r="BG138" s="210">
        <f>IF(O138="zákl. přenesená",K138,0)</f>
        <v>0</v>
      </c>
      <c r="BH138" s="210">
        <f>IF(O138="sníž. přenesená",K138,0)</f>
        <v>0</v>
      </c>
      <c r="BI138" s="210">
        <f>IF(O138="nulová",K138,0)</f>
        <v>0</v>
      </c>
      <c r="BJ138" s="16" t="s">
        <v>89</v>
      </c>
      <c r="BK138" s="210">
        <f>ROUND(P138*H138,2)</f>
        <v>0</v>
      </c>
      <c r="BL138" s="16" t="s">
        <v>141</v>
      </c>
      <c r="BM138" s="209" t="s">
        <v>180</v>
      </c>
    </row>
    <row r="139" spans="1:65" s="2" customFormat="1" ht="19.5">
      <c r="A139" s="32"/>
      <c r="B139" s="33"/>
      <c r="C139" s="34"/>
      <c r="D139" s="213" t="s">
        <v>174</v>
      </c>
      <c r="E139" s="34"/>
      <c r="F139" s="234" t="s">
        <v>181</v>
      </c>
      <c r="G139" s="34"/>
      <c r="H139" s="34"/>
      <c r="I139" s="113"/>
      <c r="J139" s="113"/>
      <c r="K139" s="34"/>
      <c r="L139" s="34"/>
      <c r="M139" s="37"/>
      <c r="N139" s="235"/>
      <c r="O139" s="236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174</v>
      </c>
      <c r="AU139" s="16" t="s">
        <v>89</v>
      </c>
    </row>
    <row r="140" spans="1:65" s="2" customFormat="1" ht="21.75" customHeight="1">
      <c r="A140" s="32"/>
      <c r="B140" s="33"/>
      <c r="C140" s="197" t="s">
        <v>182</v>
      </c>
      <c r="D140" s="197" t="s">
        <v>136</v>
      </c>
      <c r="E140" s="198" t="s">
        <v>183</v>
      </c>
      <c r="F140" s="199" t="s">
        <v>184</v>
      </c>
      <c r="G140" s="200" t="s">
        <v>185</v>
      </c>
      <c r="H140" s="201">
        <v>3</v>
      </c>
      <c r="I140" s="202"/>
      <c r="J140" s="202"/>
      <c r="K140" s="203">
        <f>ROUND(P140*H140,2)</f>
        <v>0</v>
      </c>
      <c r="L140" s="199" t="s">
        <v>140</v>
      </c>
      <c r="M140" s="37"/>
      <c r="N140" s="204" t="s">
        <v>1</v>
      </c>
      <c r="O140" s="205" t="s">
        <v>44</v>
      </c>
      <c r="P140" s="206">
        <f>I140+J140</f>
        <v>0</v>
      </c>
      <c r="Q140" s="206">
        <f>ROUND(I140*H140,2)</f>
        <v>0</v>
      </c>
      <c r="R140" s="206">
        <f>ROUND(J140*H140,2)</f>
        <v>0</v>
      </c>
      <c r="S140" s="68"/>
      <c r="T140" s="207">
        <f>S140*H140</f>
        <v>0</v>
      </c>
      <c r="U140" s="207">
        <v>0</v>
      </c>
      <c r="V140" s="207">
        <f>U140*H140</f>
        <v>0</v>
      </c>
      <c r="W140" s="207">
        <v>0</v>
      </c>
      <c r="X140" s="208">
        <f>W140*H140</f>
        <v>0</v>
      </c>
      <c r="Y140" s="32"/>
      <c r="Z140" s="32"/>
      <c r="AA140" s="32"/>
      <c r="AB140" s="32"/>
      <c r="AC140" s="32"/>
      <c r="AD140" s="32"/>
      <c r="AE140" s="32"/>
      <c r="AR140" s="209" t="s">
        <v>141</v>
      </c>
      <c r="AT140" s="209" t="s">
        <v>136</v>
      </c>
      <c r="AU140" s="209" t="s">
        <v>89</v>
      </c>
      <c r="AY140" s="16" t="s">
        <v>133</v>
      </c>
      <c r="BE140" s="210">
        <f>IF(O140="základní",K140,0)</f>
        <v>0</v>
      </c>
      <c r="BF140" s="210">
        <f>IF(O140="snížená",K140,0)</f>
        <v>0</v>
      </c>
      <c r="BG140" s="210">
        <f>IF(O140="zákl. přenesená",K140,0)</f>
        <v>0</v>
      </c>
      <c r="BH140" s="210">
        <f>IF(O140="sníž. přenesená",K140,0)</f>
        <v>0</v>
      </c>
      <c r="BI140" s="210">
        <f>IF(O140="nulová",K140,0)</f>
        <v>0</v>
      </c>
      <c r="BJ140" s="16" t="s">
        <v>89</v>
      </c>
      <c r="BK140" s="210">
        <f>ROUND(P140*H140,2)</f>
        <v>0</v>
      </c>
      <c r="BL140" s="16" t="s">
        <v>141</v>
      </c>
      <c r="BM140" s="209" t="s">
        <v>186</v>
      </c>
    </row>
    <row r="141" spans="1:65" s="2" customFormat="1" ht="19.5">
      <c r="A141" s="32"/>
      <c r="B141" s="33"/>
      <c r="C141" s="34"/>
      <c r="D141" s="213" t="s">
        <v>174</v>
      </c>
      <c r="E141" s="34"/>
      <c r="F141" s="234" t="s">
        <v>187</v>
      </c>
      <c r="G141" s="34"/>
      <c r="H141" s="34"/>
      <c r="I141" s="113"/>
      <c r="J141" s="113"/>
      <c r="K141" s="34"/>
      <c r="L141" s="34"/>
      <c r="M141" s="37"/>
      <c r="N141" s="235"/>
      <c r="O141" s="236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174</v>
      </c>
      <c r="AU141" s="16" t="s">
        <v>89</v>
      </c>
    </row>
    <row r="142" spans="1:65" s="2" customFormat="1" ht="21.75" customHeight="1">
      <c r="A142" s="32"/>
      <c r="B142" s="33"/>
      <c r="C142" s="197" t="s">
        <v>188</v>
      </c>
      <c r="D142" s="197" t="s">
        <v>136</v>
      </c>
      <c r="E142" s="198" t="s">
        <v>189</v>
      </c>
      <c r="F142" s="199" t="s">
        <v>190</v>
      </c>
      <c r="G142" s="200" t="s">
        <v>145</v>
      </c>
      <c r="H142" s="201">
        <v>100</v>
      </c>
      <c r="I142" s="202"/>
      <c r="J142" s="202"/>
      <c r="K142" s="203">
        <f t="shared" ref="K142:K148" si="1">ROUND(P142*H142,2)</f>
        <v>0</v>
      </c>
      <c r="L142" s="199" t="s">
        <v>140</v>
      </c>
      <c r="M142" s="37"/>
      <c r="N142" s="204" t="s">
        <v>1</v>
      </c>
      <c r="O142" s="205" t="s">
        <v>44</v>
      </c>
      <c r="P142" s="206">
        <f t="shared" ref="P142:P148" si="2">I142+J142</f>
        <v>0</v>
      </c>
      <c r="Q142" s="206">
        <f t="shared" ref="Q142:Q148" si="3">ROUND(I142*H142,2)</f>
        <v>0</v>
      </c>
      <c r="R142" s="206">
        <f t="shared" ref="R142:R148" si="4">ROUND(J142*H142,2)</f>
        <v>0</v>
      </c>
      <c r="S142" s="68"/>
      <c r="T142" s="207">
        <f t="shared" ref="T142:T148" si="5">S142*H142</f>
        <v>0</v>
      </c>
      <c r="U142" s="207">
        <v>1.7</v>
      </c>
      <c r="V142" s="207">
        <f t="shared" ref="V142:V148" si="6">U142*H142</f>
        <v>170</v>
      </c>
      <c r="W142" s="207">
        <v>0</v>
      </c>
      <c r="X142" s="208">
        <f t="shared" ref="X142:X148" si="7">W142*H142</f>
        <v>0</v>
      </c>
      <c r="Y142" s="32"/>
      <c r="Z142" s="32"/>
      <c r="AA142" s="32"/>
      <c r="AB142" s="32"/>
      <c r="AC142" s="32"/>
      <c r="AD142" s="32"/>
      <c r="AE142" s="32"/>
      <c r="AR142" s="209" t="s">
        <v>141</v>
      </c>
      <c r="AT142" s="209" t="s">
        <v>136</v>
      </c>
      <c r="AU142" s="209" t="s">
        <v>89</v>
      </c>
      <c r="AY142" s="16" t="s">
        <v>133</v>
      </c>
      <c r="BE142" s="210">
        <f t="shared" ref="BE142:BE148" si="8">IF(O142="základní",K142,0)</f>
        <v>0</v>
      </c>
      <c r="BF142" s="210">
        <f t="shared" ref="BF142:BF148" si="9">IF(O142="snížená",K142,0)</f>
        <v>0</v>
      </c>
      <c r="BG142" s="210">
        <f t="shared" ref="BG142:BG148" si="10">IF(O142="zákl. přenesená",K142,0)</f>
        <v>0</v>
      </c>
      <c r="BH142" s="210">
        <f t="shared" ref="BH142:BH148" si="11">IF(O142="sníž. přenesená",K142,0)</f>
        <v>0</v>
      </c>
      <c r="BI142" s="210">
        <f t="shared" ref="BI142:BI148" si="12">IF(O142="nulová",K142,0)</f>
        <v>0</v>
      </c>
      <c r="BJ142" s="16" t="s">
        <v>89</v>
      </c>
      <c r="BK142" s="210">
        <f t="shared" ref="BK142:BK148" si="13">ROUND(P142*H142,2)</f>
        <v>0</v>
      </c>
      <c r="BL142" s="16" t="s">
        <v>141</v>
      </c>
      <c r="BM142" s="209" t="s">
        <v>191</v>
      </c>
    </row>
    <row r="143" spans="1:65" s="2" customFormat="1" ht="21.75" customHeight="1">
      <c r="A143" s="32"/>
      <c r="B143" s="33"/>
      <c r="C143" s="197" t="s">
        <v>192</v>
      </c>
      <c r="D143" s="197" t="s">
        <v>136</v>
      </c>
      <c r="E143" s="198" t="s">
        <v>193</v>
      </c>
      <c r="F143" s="199" t="s">
        <v>194</v>
      </c>
      <c r="G143" s="200" t="s">
        <v>145</v>
      </c>
      <c r="H143" s="201">
        <v>50</v>
      </c>
      <c r="I143" s="202"/>
      <c r="J143" s="202"/>
      <c r="K143" s="203">
        <f t="shared" si="1"/>
        <v>0</v>
      </c>
      <c r="L143" s="199" t="s">
        <v>140</v>
      </c>
      <c r="M143" s="37"/>
      <c r="N143" s="204" t="s">
        <v>1</v>
      </c>
      <c r="O143" s="205" t="s">
        <v>44</v>
      </c>
      <c r="P143" s="206">
        <f t="shared" si="2"/>
        <v>0</v>
      </c>
      <c r="Q143" s="206">
        <f t="shared" si="3"/>
        <v>0</v>
      </c>
      <c r="R143" s="206">
        <f t="shared" si="4"/>
        <v>0</v>
      </c>
      <c r="S143" s="68"/>
      <c r="T143" s="207">
        <f t="shared" si="5"/>
        <v>0</v>
      </c>
      <c r="U143" s="207">
        <v>1.7</v>
      </c>
      <c r="V143" s="207">
        <f t="shared" si="6"/>
        <v>85</v>
      </c>
      <c r="W143" s="207">
        <v>0</v>
      </c>
      <c r="X143" s="208">
        <f t="shared" si="7"/>
        <v>0</v>
      </c>
      <c r="Y143" s="32"/>
      <c r="Z143" s="32"/>
      <c r="AA143" s="32"/>
      <c r="AB143" s="32"/>
      <c r="AC143" s="32"/>
      <c r="AD143" s="32"/>
      <c r="AE143" s="32"/>
      <c r="AR143" s="209" t="s">
        <v>141</v>
      </c>
      <c r="AT143" s="209" t="s">
        <v>136</v>
      </c>
      <c r="AU143" s="209" t="s">
        <v>89</v>
      </c>
      <c r="AY143" s="16" t="s">
        <v>133</v>
      </c>
      <c r="BE143" s="210">
        <f t="shared" si="8"/>
        <v>0</v>
      </c>
      <c r="BF143" s="210">
        <f t="shared" si="9"/>
        <v>0</v>
      </c>
      <c r="BG143" s="210">
        <f t="shared" si="10"/>
        <v>0</v>
      </c>
      <c r="BH143" s="210">
        <f t="shared" si="11"/>
        <v>0</v>
      </c>
      <c r="BI143" s="210">
        <f t="shared" si="12"/>
        <v>0</v>
      </c>
      <c r="BJ143" s="16" t="s">
        <v>89</v>
      </c>
      <c r="BK143" s="210">
        <f t="shared" si="13"/>
        <v>0</v>
      </c>
      <c r="BL143" s="16" t="s">
        <v>141</v>
      </c>
      <c r="BM143" s="209" t="s">
        <v>195</v>
      </c>
    </row>
    <row r="144" spans="1:65" s="2" customFormat="1" ht="21.75" customHeight="1">
      <c r="A144" s="32"/>
      <c r="B144" s="33"/>
      <c r="C144" s="197" t="s">
        <v>196</v>
      </c>
      <c r="D144" s="197" t="s">
        <v>136</v>
      </c>
      <c r="E144" s="198" t="s">
        <v>197</v>
      </c>
      <c r="F144" s="199" t="s">
        <v>198</v>
      </c>
      <c r="G144" s="200" t="s">
        <v>172</v>
      </c>
      <c r="H144" s="201">
        <v>0.35299999999999998</v>
      </c>
      <c r="I144" s="202"/>
      <c r="J144" s="202"/>
      <c r="K144" s="203">
        <f t="shared" si="1"/>
        <v>0</v>
      </c>
      <c r="L144" s="199" t="s">
        <v>140</v>
      </c>
      <c r="M144" s="37"/>
      <c r="N144" s="204" t="s">
        <v>1</v>
      </c>
      <c r="O144" s="205" t="s">
        <v>44</v>
      </c>
      <c r="P144" s="206">
        <f t="shared" si="2"/>
        <v>0</v>
      </c>
      <c r="Q144" s="206">
        <f t="shared" si="3"/>
        <v>0</v>
      </c>
      <c r="R144" s="206">
        <f t="shared" si="4"/>
        <v>0</v>
      </c>
      <c r="S144" s="68"/>
      <c r="T144" s="207">
        <f t="shared" si="5"/>
        <v>0</v>
      </c>
      <c r="U144" s="207">
        <v>0</v>
      </c>
      <c r="V144" s="207">
        <f t="shared" si="6"/>
        <v>0</v>
      </c>
      <c r="W144" s="207">
        <v>0</v>
      </c>
      <c r="X144" s="208">
        <f t="shared" si="7"/>
        <v>0</v>
      </c>
      <c r="Y144" s="32"/>
      <c r="Z144" s="32"/>
      <c r="AA144" s="32"/>
      <c r="AB144" s="32"/>
      <c r="AC144" s="32"/>
      <c r="AD144" s="32"/>
      <c r="AE144" s="32"/>
      <c r="AR144" s="209" t="s">
        <v>141</v>
      </c>
      <c r="AT144" s="209" t="s">
        <v>136</v>
      </c>
      <c r="AU144" s="209" t="s">
        <v>89</v>
      </c>
      <c r="AY144" s="16" t="s">
        <v>133</v>
      </c>
      <c r="BE144" s="210">
        <f t="shared" si="8"/>
        <v>0</v>
      </c>
      <c r="BF144" s="210">
        <f t="shared" si="9"/>
        <v>0</v>
      </c>
      <c r="BG144" s="210">
        <f t="shared" si="10"/>
        <v>0</v>
      </c>
      <c r="BH144" s="210">
        <f t="shared" si="11"/>
        <v>0</v>
      </c>
      <c r="BI144" s="210">
        <f t="shared" si="12"/>
        <v>0</v>
      </c>
      <c r="BJ144" s="16" t="s">
        <v>89</v>
      </c>
      <c r="BK144" s="210">
        <f t="shared" si="13"/>
        <v>0</v>
      </c>
      <c r="BL144" s="16" t="s">
        <v>141</v>
      </c>
      <c r="BM144" s="209" t="s">
        <v>199</v>
      </c>
    </row>
    <row r="145" spans="1:65" s="2" customFormat="1" ht="21.75" customHeight="1">
      <c r="A145" s="32"/>
      <c r="B145" s="33"/>
      <c r="C145" s="197" t="s">
        <v>200</v>
      </c>
      <c r="D145" s="197" t="s">
        <v>136</v>
      </c>
      <c r="E145" s="198" t="s">
        <v>201</v>
      </c>
      <c r="F145" s="199" t="s">
        <v>202</v>
      </c>
      <c r="G145" s="200" t="s">
        <v>172</v>
      </c>
      <c r="H145" s="201">
        <v>0.14299999999999999</v>
      </c>
      <c r="I145" s="202"/>
      <c r="J145" s="202"/>
      <c r="K145" s="203">
        <f t="shared" si="1"/>
        <v>0</v>
      </c>
      <c r="L145" s="199" t="s">
        <v>140</v>
      </c>
      <c r="M145" s="37"/>
      <c r="N145" s="204" t="s">
        <v>1</v>
      </c>
      <c r="O145" s="205" t="s">
        <v>44</v>
      </c>
      <c r="P145" s="206">
        <f t="shared" si="2"/>
        <v>0</v>
      </c>
      <c r="Q145" s="206">
        <f t="shared" si="3"/>
        <v>0</v>
      </c>
      <c r="R145" s="206">
        <f t="shared" si="4"/>
        <v>0</v>
      </c>
      <c r="S145" s="68"/>
      <c r="T145" s="207">
        <f t="shared" si="5"/>
        <v>0</v>
      </c>
      <c r="U145" s="207">
        <v>0</v>
      </c>
      <c r="V145" s="207">
        <f t="shared" si="6"/>
        <v>0</v>
      </c>
      <c r="W145" s="207">
        <v>0</v>
      </c>
      <c r="X145" s="208">
        <f t="shared" si="7"/>
        <v>0</v>
      </c>
      <c r="Y145" s="32"/>
      <c r="Z145" s="32"/>
      <c r="AA145" s="32"/>
      <c r="AB145" s="32"/>
      <c r="AC145" s="32"/>
      <c r="AD145" s="32"/>
      <c r="AE145" s="32"/>
      <c r="AR145" s="209" t="s">
        <v>141</v>
      </c>
      <c r="AT145" s="209" t="s">
        <v>136</v>
      </c>
      <c r="AU145" s="209" t="s">
        <v>89</v>
      </c>
      <c r="AY145" s="16" t="s">
        <v>133</v>
      </c>
      <c r="BE145" s="210">
        <f t="shared" si="8"/>
        <v>0</v>
      </c>
      <c r="BF145" s="210">
        <f t="shared" si="9"/>
        <v>0</v>
      </c>
      <c r="BG145" s="210">
        <f t="shared" si="10"/>
        <v>0</v>
      </c>
      <c r="BH145" s="210">
        <f t="shared" si="11"/>
        <v>0</v>
      </c>
      <c r="BI145" s="210">
        <f t="shared" si="12"/>
        <v>0</v>
      </c>
      <c r="BJ145" s="16" t="s">
        <v>89</v>
      </c>
      <c r="BK145" s="210">
        <f t="shared" si="13"/>
        <v>0</v>
      </c>
      <c r="BL145" s="16" t="s">
        <v>141</v>
      </c>
      <c r="BM145" s="209" t="s">
        <v>203</v>
      </c>
    </row>
    <row r="146" spans="1:65" s="2" customFormat="1" ht="21.75" customHeight="1">
      <c r="A146" s="32"/>
      <c r="B146" s="33"/>
      <c r="C146" s="197" t="s">
        <v>204</v>
      </c>
      <c r="D146" s="197" t="s">
        <v>136</v>
      </c>
      <c r="E146" s="198" t="s">
        <v>205</v>
      </c>
      <c r="F146" s="199" t="s">
        <v>206</v>
      </c>
      <c r="G146" s="200" t="s">
        <v>172</v>
      </c>
      <c r="H146" s="201">
        <v>8.6999999999999994E-2</v>
      </c>
      <c r="I146" s="202"/>
      <c r="J146" s="202"/>
      <c r="K146" s="203">
        <f t="shared" si="1"/>
        <v>0</v>
      </c>
      <c r="L146" s="199" t="s">
        <v>140</v>
      </c>
      <c r="M146" s="37"/>
      <c r="N146" s="204" t="s">
        <v>1</v>
      </c>
      <c r="O146" s="205" t="s">
        <v>44</v>
      </c>
      <c r="P146" s="206">
        <f t="shared" si="2"/>
        <v>0</v>
      </c>
      <c r="Q146" s="206">
        <f t="shared" si="3"/>
        <v>0</v>
      </c>
      <c r="R146" s="206">
        <f t="shared" si="4"/>
        <v>0</v>
      </c>
      <c r="S146" s="68"/>
      <c r="T146" s="207">
        <f t="shared" si="5"/>
        <v>0</v>
      </c>
      <c r="U146" s="207">
        <v>0</v>
      </c>
      <c r="V146" s="207">
        <f t="shared" si="6"/>
        <v>0</v>
      </c>
      <c r="W146" s="207">
        <v>0</v>
      </c>
      <c r="X146" s="208">
        <f t="shared" si="7"/>
        <v>0</v>
      </c>
      <c r="Y146" s="32"/>
      <c r="Z146" s="32"/>
      <c r="AA146" s="32"/>
      <c r="AB146" s="32"/>
      <c r="AC146" s="32"/>
      <c r="AD146" s="32"/>
      <c r="AE146" s="32"/>
      <c r="AR146" s="209" t="s">
        <v>141</v>
      </c>
      <c r="AT146" s="209" t="s">
        <v>136</v>
      </c>
      <c r="AU146" s="209" t="s">
        <v>89</v>
      </c>
      <c r="AY146" s="16" t="s">
        <v>133</v>
      </c>
      <c r="BE146" s="210">
        <f t="shared" si="8"/>
        <v>0</v>
      </c>
      <c r="BF146" s="210">
        <f t="shared" si="9"/>
        <v>0</v>
      </c>
      <c r="BG146" s="210">
        <f t="shared" si="10"/>
        <v>0</v>
      </c>
      <c r="BH146" s="210">
        <f t="shared" si="11"/>
        <v>0</v>
      </c>
      <c r="BI146" s="210">
        <f t="shared" si="12"/>
        <v>0</v>
      </c>
      <c r="BJ146" s="16" t="s">
        <v>89</v>
      </c>
      <c r="BK146" s="210">
        <f t="shared" si="13"/>
        <v>0</v>
      </c>
      <c r="BL146" s="16" t="s">
        <v>141</v>
      </c>
      <c r="BM146" s="209" t="s">
        <v>207</v>
      </c>
    </row>
    <row r="147" spans="1:65" s="2" customFormat="1" ht="21.75" customHeight="1">
      <c r="A147" s="32"/>
      <c r="B147" s="33"/>
      <c r="C147" s="197" t="s">
        <v>9</v>
      </c>
      <c r="D147" s="197" t="s">
        <v>136</v>
      </c>
      <c r="E147" s="198" t="s">
        <v>208</v>
      </c>
      <c r="F147" s="199" t="s">
        <v>209</v>
      </c>
      <c r="G147" s="200" t="s">
        <v>172</v>
      </c>
      <c r="H147" s="201">
        <v>0.123</v>
      </c>
      <c r="I147" s="202"/>
      <c r="J147" s="202"/>
      <c r="K147" s="203">
        <f t="shared" si="1"/>
        <v>0</v>
      </c>
      <c r="L147" s="199" t="s">
        <v>140</v>
      </c>
      <c r="M147" s="37"/>
      <c r="N147" s="204" t="s">
        <v>1</v>
      </c>
      <c r="O147" s="205" t="s">
        <v>44</v>
      </c>
      <c r="P147" s="206">
        <f t="shared" si="2"/>
        <v>0</v>
      </c>
      <c r="Q147" s="206">
        <f t="shared" si="3"/>
        <v>0</v>
      </c>
      <c r="R147" s="206">
        <f t="shared" si="4"/>
        <v>0</v>
      </c>
      <c r="S147" s="68"/>
      <c r="T147" s="207">
        <f t="shared" si="5"/>
        <v>0</v>
      </c>
      <c r="U147" s="207">
        <v>0</v>
      </c>
      <c r="V147" s="207">
        <f t="shared" si="6"/>
        <v>0</v>
      </c>
      <c r="W147" s="207">
        <v>0</v>
      </c>
      <c r="X147" s="208">
        <f t="shared" si="7"/>
        <v>0</v>
      </c>
      <c r="Y147" s="32"/>
      <c r="Z147" s="32"/>
      <c r="AA147" s="32"/>
      <c r="AB147" s="32"/>
      <c r="AC147" s="32"/>
      <c r="AD147" s="32"/>
      <c r="AE147" s="32"/>
      <c r="AR147" s="209" t="s">
        <v>141</v>
      </c>
      <c r="AT147" s="209" t="s">
        <v>136</v>
      </c>
      <c r="AU147" s="209" t="s">
        <v>89</v>
      </c>
      <c r="AY147" s="16" t="s">
        <v>133</v>
      </c>
      <c r="BE147" s="210">
        <f t="shared" si="8"/>
        <v>0</v>
      </c>
      <c r="BF147" s="210">
        <f t="shared" si="9"/>
        <v>0</v>
      </c>
      <c r="BG147" s="210">
        <f t="shared" si="10"/>
        <v>0</v>
      </c>
      <c r="BH147" s="210">
        <f t="shared" si="11"/>
        <v>0</v>
      </c>
      <c r="BI147" s="210">
        <f t="shared" si="12"/>
        <v>0</v>
      </c>
      <c r="BJ147" s="16" t="s">
        <v>89</v>
      </c>
      <c r="BK147" s="210">
        <f t="shared" si="13"/>
        <v>0</v>
      </c>
      <c r="BL147" s="16" t="s">
        <v>141</v>
      </c>
      <c r="BM147" s="209" t="s">
        <v>210</v>
      </c>
    </row>
    <row r="148" spans="1:65" s="2" customFormat="1" ht="21.75" customHeight="1">
      <c r="A148" s="32"/>
      <c r="B148" s="33"/>
      <c r="C148" s="197" t="s">
        <v>211</v>
      </c>
      <c r="D148" s="197" t="s">
        <v>136</v>
      </c>
      <c r="E148" s="198" t="s">
        <v>212</v>
      </c>
      <c r="F148" s="199" t="s">
        <v>213</v>
      </c>
      <c r="G148" s="200" t="s">
        <v>185</v>
      </c>
      <c r="H148" s="201">
        <v>100</v>
      </c>
      <c r="I148" s="202"/>
      <c r="J148" s="202"/>
      <c r="K148" s="203">
        <f t="shared" si="1"/>
        <v>0</v>
      </c>
      <c r="L148" s="199" t="s">
        <v>140</v>
      </c>
      <c r="M148" s="37"/>
      <c r="N148" s="204" t="s">
        <v>1</v>
      </c>
      <c r="O148" s="205" t="s">
        <v>44</v>
      </c>
      <c r="P148" s="206">
        <f t="shared" si="2"/>
        <v>0</v>
      </c>
      <c r="Q148" s="206">
        <f t="shared" si="3"/>
        <v>0</v>
      </c>
      <c r="R148" s="206">
        <f t="shared" si="4"/>
        <v>0</v>
      </c>
      <c r="S148" s="68"/>
      <c r="T148" s="207">
        <f t="shared" si="5"/>
        <v>0</v>
      </c>
      <c r="U148" s="207">
        <v>0</v>
      </c>
      <c r="V148" s="207">
        <f t="shared" si="6"/>
        <v>0</v>
      </c>
      <c r="W148" s="207">
        <v>0</v>
      </c>
      <c r="X148" s="208">
        <f t="shared" si="7"/>
        <v>0</v>
      </c>
      <c r="Y148" s="32"/>
      <c r="Z148" s="32"/>
      <c r="AA148" s="32"/>
      <c r="AB148" s="32"/>
      <c r="AC148" s="32"/>
      <c r="AD148" s="32"/>
      <c r="AE148" s="32"/>
      <c r="AR148" s="209" t="s">
        <v>141</v>
      </c>
      <c r="AT148" s="209" t="s">
        <v>136</v>
      </c>
      <c r="AU148" s="209" t="s">
        <v>89</v>
      </c>
      <c r="AY148" s="16" t="s">
        <v>133</v>
      </c>
      <c r="BE148" s="210">
        <f t="shared" si="8"/>
        <v>0</v>
      </c>
      <c r="BF148" s="210">
        <f t="shared" si="9"/>
        <v>0</v>
      </c>
      <c r="BG148" s="210">
        <f t="shared" si="10"/>
        <v>0</v>
      </c>
      <c r="BH148" s="210">
        <f t="shared" si="11"/>
        <v>0</v>
      </c>
      <c r="BI148" s="210">
        <f t="shared" si="12"/>
        <v>0</v>
      </c>
      <c r="BJ148" s="16" t="s">
        <v>89</v>
      </c>
      <c r="BK148" s="210">
        <f t="shared" si="13"/>
        <v>0</v>
      </c>
      <c r="BL148" s="16" t="s">
        <v>141</v>
      </c>
      <c r="BM148" s="209" t="s">
        <v>214</v>
      </c>
    </row>
    <row r="149" spans="1:65" s="2" customFormat="1" ht="19.5">
      <c r="A149" s="32"/>
      <c r="B149" s="33"/>
      <c r="C149" s="34"/>
      <c r="D149" s="213" t="s">
        <v>174</v>
      </c>
      <c r="E149" s="34"/>
      <c r="F149" s="234" t="s">
        <v>215</v>
      </c>
      <c r="G149" s="34"/>
      <c r="H149" s="34"/>
      <c r="I149" s="113"/>
      <c r="J149" s="113"/>
      <c r="K149" s="34"/>
      <c r="L149" s="34"/>
      <c r="M149" s="37"/>
      <c r="N149" s="235"/>
      <c r="O149" s="236"/>
      <c r="P149" s="68"/>
      <c r="Q149" s="68"/>
      <c r="R149" s="68"/>
      <c r="S149" s="68"/>
      <c r="T149" s="68"/>
      <c r="U149" s="68"/>
      <c r="V149" s="68"/>
      <c r="W149" s="68"/>
      <c r="X149" s="69"/>
      <c r="Y149" s="32"/>
      <c r="Z149" s="32"/>
      <c r="AA149" s="32"/>
      <c r="AB149" s="32"/>
      <c r="AC149" s="32"/>
      <c r="AD149" s="32"/>
      <c r="AE149" s="32"/>
      <c r="AT149" s="16" t="s">
        <v>174</v>
      </c>
      <c r="AU149" s="16" t="s">
        <v>89</v>
      </c>
    </row>
    <row r="150" spans="1:65" s="2" customFormat="1" ht="21.75" customHeight="1">
      <c r="A150" s="32"/>
      <c r="B150" s="33"/>
      <c r="C150" s="197" t="s">
        <v>216</v>
      </c>
      <c r="D150" s="197" t="s">
        <v>136</v>
      </c>
      <c r="E150" s="198" t="s">
        <v>217</v>
      </c>
      <c r="F150" s="199" t="s">
        <v>218</v>
      </c>
      <c r="G150" s="200" t="s">
        <v>179</v>
      </c>
      <c r="H150" s="201">
        <v>675</v>
      </c>
      <c r="I150" s="202"/>
      <c r="J150" s="202"/>
      <c r="K150" s="203">
        <f>ROUND(P150*H150,2)</f>
        <v>0</v>
      </c>
      <c r="L150" s="199" t="s">
        <v>140</v>
      </c>
      <c r="M150" s="37"/>
      <c r="N150" s="204" t="s">
        <v>1</v>
      </c>
      <c r="O150" s="205" t="s">
        <v>44</v>
      </c>
      <c r="P150" s="206">
        <f>I150+J150</f>
        <v>0</v>
      </c>
      <c r="Q150" s="206">
        <f>ROUND(I150*H150,2)</f>
        <v>0</v>
      </c>
      <c r="R150" s="206">
        <f>ROUND(J150*H150,2)</f>
        <v>0</v>
      </c>
      <c r="S150" s="68"/>
      <c r="T150" s="207">
        <f>S150*H150</f>
        <v>0</v>
      </c>
      <c r="U150" s="207">
        <v>0</v>
      </c>
      <c r="V150" s="207">
        <f>U150*H150</f>
        <v>0</v>
      </c>
      <c r="W150" s="207">
        <v>0</v>
      </c>
      <c r="X150" s="208">
        <f>W150*H150</f>
        <v>0</v>
      </c>
      <c r="Y150" s="32"/>
      <c r="Z150" s="32"/>
      <c r="AA150" s="32"/>
      <c r="AB150" s="32"/>
      <c r="AC150" s="32"/>
      <c r="AD150" s="32"/>
      <c r="AE150" s="32"/>
      <c r="AR150" s="209" t="s">
        <v>141</v>
      </c>
      <c r="AT150" s="209" t="s">
        <v>136</v>
      </c>
      <c r="AU150" s="209" t="s">
        <v>89</v>
      </c>
      <c r="AY150" s="16" t="s">
        <v>133</v>
      </c>
      <c r="BE150" s="210">
        <f>IF(O150="základní",K150,0)</f>
        <v>0</v>
      </c>
      <c r="BF150" s="210">
        <f>IF(O150="snížená",K150,0)</f>
        <v>0</v>
      </c>
      <c r="BG150" s="210">
        <f>IF(O150="zákl. přenesená",K150,0)</f>
        <v>0</v>
      </c>
      <c r="BH150" s="210">
        <f>IF(O150="sníž. přenesená",K150,0)</f>
        <v>0</v>
      </c>
      <c r="BI150" s="210">
        <f>IF(O150="nulová",K150,0)</f>
        <v>0</v>
      </c>
      <c r="BJ150" s="16" t="s">
        <v>89</v>
      </c>
      <c r="BK150" s="210">
        <f>ROUND(P150*H150,2)</f>
        <v>0</v>
      </c>
      <c r="BL150" s="16" t="s">
        <v>141</v>
      </c>
      <c r="BM150" s="209" t="s">
        <v>219</v>
      </c>
    </row>
    <row r="151" spans="1:65" s="2" customFormat="1" ht="19.5">
      <c r="A151" s="32"/>
      <c r="B151" s="33"/>
      <c r="C151" s="34"/>
      <c r="D151" s="213" t="s">
        <v>174</v>
      </c>
      <c r="E151" s="34"/>
      <c r="F151" s="234" t="s">
        <v>181</v>
      </c>
      <c r="G151" s="34"/>
      <c r="H151" s="34"/>
      <c r="I151" s="113"/>
      <c r="J151" s="113"/>
      <c r="K151" s="34"/>
      <c r="L151" s="34"/>
      <c r="M151" s="37"/>
      <c r="N151" s="235"/>
      <c r="O151" s="236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174</v>
      </c>
      <c r="AU151" s="16" t="s">
        <v>89</v>
      </c>
    </row>
    <row r="152" spans="1:65" s="12" customFormat="1" ht="11.25">
      <c r="B152" s="211"/>
      <c r="C152" s="212"/>
      <c r="D152" s="213" t="s">
        <v>151</v>
      </c>
      <c r="E152" s="214" t="s">
        <v>1</v>
      </c>
      <c r="F152" s="215" t="s">
        <v>220</v>
      </c>
      <c r="G152" s="212"/>
      <c r="H152" s="216">
        <v>675</v>
      </c>
      <c r="I152" s="217"/>
      <c r="J152" s="217"/>
      <c r="K152" s="212"/>
      <c r="L152" s="212"/>
      <c r="M152" s="218"/>
      <c r="N152" s="219"/>
      <c r="O152" s="220"/>
      <c r="P152" s="220"/>
      <c r="Q152" s="220"/>
      <c r="R152" s="220"/>
      <c r="S152" s="220"/>
      <c r="T152" s="220"/>
      <c r="U152" s="220"/>
      <c r="V152" s="220"/>
      <c r="W152" s="220"/>
      <c r="X152" s="221"/>
      <c r="AT152" s="222" t="s">
        <v>151</v>
      </c>
      <c r="AU152" s="222" t="s">
        <v>89</v>
      </c>
      <c r="AV152" s="12" t="s">
        <v>91</v>
      </c>
      <c r="AW152" s="12" t="s">
        <v>5</v>
      </c>
      <c r="AX152" s="12" t="s">
        <v>89</v>
      </c>
      <c r="AY152" s="222" t="s">
        <v>133</v>
      </c>
    </row>
    <row r="153" spans="1:65" s="2" customFormat="1" ht="21.75" customHeight="1">
      <c r="A153" s="32"/>
      <c r="B153" s="33"/>
      <c r="C153" s="197" t="s">
        <v>221</v>
      </c>
      <c r="D153" s="197" t="s">
        <v>136</v>
      </c>
      <c r="E153" s="198" t="s">
        <v>222</v>
      </c>
      <c r="F153" s="199" t="s">
        <v>223</v>
      </c>
      <c r="G153" s="200" t="s">
        <v>179</v>
      </c>
      <c r="H153" s="201">
        <v>675</v>
      </c>
      <c r="I153" s="202"/>
      <c r="J153" s="202"/>
      <c r="K153" s="203">
        <f>ROUND(P153*H153,2)</f>
        <v>0</v>
      </c>
      <c r="L153" s="199" t="s">
        <v>140</v>
      </c>
      <c r="M153" s="37"/>
      <c r="N153" s="204" t="s">
        <v>1</v>
      </c>
      <c r="O153" s="205" t="s">
        <v>44</v>
      </c>
      <c r="P153" s="206">
        <f>I153+J153</f>
        <v>0</v>
      </c>
      <c r="Q153" s="206">
        <f>ROUND(I153*H153,2)</f>
        <v>0</v>
      </c>
      <c r="R153" s="206">
        <f>ROUND(J153*H153,2)</f>
        <v>0</v>
      </c>
      <c r="S153" s="68"/>
      <c r="T153" s="207">
        <f>S153*H153</f>
        <v>0</v>
      </c>
      <c r="U153" s="207">
        <v>0</v>
      </c>
      <c r="V153" s="207">
        <f>U153*H153</f>
        <v>0</v>
      </c>
      <c r="W153" s="207">
        <v>0</v>
      </c>
      <c r="X153" s="208">
        <f>W153*H153</f>
        <v>0</v>
      </c>
      <c r="Y153" s="32"/>
      <c r="Z153" s="32"/>
      <c r="AA153" s="32"/>
      <c r="AB153" s="32"/>
      <c r="AC153" s="32"/>
      <c r="AD153" s="32"/>
      <c r="AE153" s="32"/>
      <c r="AR153" s="209" t="s">
        <v>141</v>
      </c>
      <c r="AT153" s="209" t="s">
        <v>136</v>
      </c>
      <c r="AU153" s="209" t="s">
        <v>89</v>
      </c>
      <c r="AY153" s="16" t="s">
        <v>133</v>
      </c>
      <c r="BE153" s="210">
        <f>IF(O153="základní",K153,0)</f>
        <v>0</v>
      </c>
      <c r="BF153" s="210">
        <f>IF(O153="snížená",K153,0)</f>
        <v>0</v>
      </c>
      <c r="BG153" s="210">
        <f>IF(O153="zákl. přenesená",K153,0)</f>
        <v>0</v>
      </c>
      <c r="BH153" s="210">
        <f>IF(O153="sníž. přenesená",K153,0)</f>
        <v>0</v>
      </c>
      <c r="BI153" s="210">
        <f>IF(O153="nulová",K153,0)</f>
        <v>0</v>
      </c>
      <c r="BJ153" s="16" t="s">
        <v>89</v>
      </c>
      <c r="BK153" s="210">
        <f>ROUND(P153*H153,2)</f>
        <v>0</v>
      </c>
      <c r="BL153" s="16" t="s">
        <v>141</v>
      </c>
      <c r="BM153" s="209" t="s">
        <v>224</v>
      </c>
    </row>
    <row r="154" spans="1:65" s="2" customFormat="1" ht="19.5">
      <c r="A154" s="32"/>
      <c r="B154" s="33"/>
      <c r="C154" s="34"/>
      <c r="D154" s="213" t="s">
        <v>174</v>
      </c>
      <c r="E154" s="34"/>
      <c r="F154" s="234" t="s">
        <v>181</v>
      </c>
      <c r="G154" s="34"/>
      <c r="H154" s="34"/>
      <c r="I154" s="113"/>
      <c r="J154" s="113"/>
      <c r="K154" s="34"/>
      <c r="L154" s="34"/>
      <c r="M154" s="37"/>
      <c r="N154" s="235"/>
      <c r="O154" s="236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174</v>
      </c>
      <c r="AU154" s="16" t="s">
        <v>89</v>
      </c>
    </row>
    <row r="155" spans="1:65" s="12" customFormat="1" ht="11.25">
      <c r="B155" s="211"/>
      <c r="C155" s="212"/>
      <c r="D155" s="213" t="s">
        <v>151</v>
      </c>
      <c r="E155" s="214" t="s">
        <v>1</v>
      </c>
      <c r="F155" s="215" t="s">
        <v>220</v>
      </c>
      <c r="G155" s="212"/>
      <c r="H155" s="216">
        <v>675</v>
      </c>
      <c r="I155" s="217"/>
      <c r="J155" s="217"/>
      <c r="K155" s="212"/>
      <c r="L155" s="212"/>
      <c r="M155" s="218"/>
      <c r="N155" s="219"/>
      <c r="O155" s="220"/>
      <c r="P155" s="220"/>
      <c r="Q155" s="220"/>
      <c r="R155" s="220"/>
      <c r="S155" s="220"/>
      <c r="T155" s="220"/>
      <c r="U155" s="220"/>
      <c r="V155" s="220"/>
      <c r="W155" s="220"/>
      <c r="X155" s="221"/>
      <c r="AT155" s="222" t="s">
        <v>151</v>
      </c>
      <c r="AU155" s="222" t="s">
        <v>89</v>
      </c>
      <c r="AV155" s="12" t="s">
        <v>91</v>
      </c>
      <c r="AW155" s="12" t="s">
        <v>5</v>
      </c>
      <c r="AX155" s="12" t="s">
        <v>89</v>
      </c>
      <c r="AY155" s="222" t="s">
        <v>133</v>
      </c>
    </row>
    <row r="156" spans="1:65" s="2" customFormat="1" ht="21.75" customHeight="1">
      <c r="A156" s="32"/>
      <c r="B156" s="33"/>
      <c r="C156" s="197" t="s">
        <v>225</v>
      </c>
      <c r="D156" s="197" t="s">
        <v>136</v>
      </c>
      <c r="E156" s="198" t="s">
        <v>226</v>
      </c>
      <c r="F156" s="199" t="s">
        <v>227</v>
      </c>
      <c r="G156" s="200" t="s">
        <v>228</v>
      </c>
      <c r="H156" s="201">
        <v>58</v>
      </c>
      <c r="I156" s="202"/>
      <c r="J156" s="202"/>
      <c r="K156" s="203">
        <f>ROUND(P156*H156,2)</f>
        <v>0</v>
      </c>
      <c r="L156" s="199" t="s">
        <v>140</v>
      </c>
      <c r="M156" s="37"/>
      <c r="N156" s="204" t="s">
        <v>1</v>
      </c>
      <c r="O156" s="205" t="s">
        <v>44</v>
      </c>
      <c r="P156" s="206">
        <f>I156+J156</f>
        <v>0</v>
      </c>
      <c r="Q156" s="206">
        <f>ROUND(I156*H156,2)</f>
        <v>0</v>
      </c>
      <c r="R156" s="206">
        <f>ROUND(J156*H156,2)</f>
        <v>0</v>
      </c>
      <c r="S156" s="68"/>
      <c r="T156" s="207">
        <f>S156*H156</f>
        <v>0</v>
      </c>
      <c r="U156" s="207">
        <v>0</v>
      </c>
      <c r="V156" s="207">
        <f>U156*H156</f>
        <v>0</v>
      </c>
      <c r="W156" s="207">
        <v>0</v>
      </c>
      <c r="X156" s="208">
        <f>W156*H156</f>
        <v>0</v>
      </c>
      <c r="Y156" s="32"/>
      <c r="Z156" s="32"/>
      <c r="AA156" s="32"/>
      <c r="AB156" s="32"/>
      <c r="AC156" s="32"/>
      <c r="AD156" s="32"/>
      <c r="AE156" s="32"/>
      <c r="AR156" s="209" t="s">
        <v>141</v>
      </c>
      <c r="AT156" s="209" t="s">
        <v>136</v>
      </c>
      <c r="AU156" s="209" t="s">
        <v>89</v>
      </c>
      <c r="AY156" s="16" t="s">
        <v>133</v>
      </c>
      <c r="BE156" s="210">
        <f>IF(O156="základní",K156,0)</f>
        <v>0</v>
      </c>
      <c r="BF156" s="210">
        <f>IF(O156="snížená",K156,0)</f>
        <v>0</v>
      </c>
      <c r="BG156" s="210">
        <f>IF(O156="zákl. přenesená",K156,0)</f>
        <v>0</v>
      </c>
      <c r="BH156" s="210">
        <f>IF(O156="sníž. přenesená",K156,0)</f>
        <v>0</v>
      </c>
      <c r="BI156" s="210">
        <f>IF(O156="nulová",K156,0)</f>
        <v>0</v>
      </c>
      <c r="BJ156" s="16" t="s">
        <v>89</v>
      </c>
      <c r="BK156" s="210">
        <f>ROUND(P156*H156,2)</f>
        <v>0</v>
      </c>
      <c r="BL156" s="16" t="s">
        <v>141</v>
      </c>
      <c r="BM156" s="209" t="s">
        <v>229</v>
      </c>
    </row>
    <row r="157" spans="1:65" s="2" customFormat="1" ht="21.75" customHeight="1">
      <c r="A157" s="32"/>
      <c r="B157" s="33"/>
      <c r="C157" s="197" t="s">
        <v>230</v>
      </c>
      <c r="D157" s="197" t="s">
        <v>136</v>
      </c>
      <c r="E157" s="198" t="s">
        <v>231</v>
      </c>
      <c r="F157" s="199" t="s">
        <v>232</v>
      </c>
      <c r="G157" s="200" t="s">
        <v>228</v>
      </c>
      <c r="H157" s="201">
        <v>6</v>
      </c>
      <c r="I157" s="202"/>
      <c r="J157" s="202"/>
      <c r="K157" s="203">
        <f>ROUND(P157*H157,2)</f>
        <v>0</v>
      </c>
      <c r="L157" s="199" t="s">
        <v>140</v>
      </c>
      <c r="M157" s="37"/>
      <c r="N157" s="204" t="s">
        <v>1</v>
      </c>
      <c r="O157" s="205" t="s">
        <v>44</v>
      </c>
      <c r="P157" s="206">
        <f>I157+J157</f>
        <v>0</v>
      </c>
      <c r="Q157" s="206">
        <f>ROUND(I157*H157,2)</f>
        <v>0</v>
      </c>
      <c r="R157" s="206">
        <f>ROUND(J157*H157,2)</f>
        <v>0</v>
      </c>
      <c r="S157" s="68"/>
      <c r="T157" s="207">
        <f>S157*H157</f>
        <v>0</v>
      </c>
      <c r="U157" s="207">
        <v>0</v>
      </c>
      <c r="V157" s="207">
        <f>U157*H157</f>
        <v>0</v>
      </c>
      <c r="W157" s="207">
        <v>0</v>
      </c>
      <c r="X157" s="208">
        <f>W157*H157</f>
        <v>0</v>
      </c>
      <c r="Y157" s="32"/>
      <c r="Z157" s="32"/>
      <c r="AA157" s="32"/>
      <c r="AB157" s="32"/>
      <c r="AC157" s="32"/>
      <c r="AD157" s="32"/>
      <c r="AE157" s="32"/>
      <c r="AR157" s="209" t="s">
        <v>141</v>
      </c>
      <c r="AT157" s="209" t="s">
        <v>136</v>
      </c>
      <c r="AU157" s="209" t="s">
        <v>89</v>
      </c>
      <c r="AY157" s="16" t="s">
        <v>133</v>
      </c>
      <c r="BE157" s="210">
        <f>IF(O157="základní",K157,0)</f>
        <v>0</v>
      </c>
      <c r="BF157" s="210">
        <f>IF(O157="snížená",K157,0)</f>
        <v>0</v>
      </c>
      <c r="BG157" s="210">
        <f>IF(O157="zákl. přenesená",K157,0)</f>
        <v>0</v>
      </c>
      <c r="BH157" s="210">
        <f>IF(O157="sníž. přenesená",K157,0)</f>
        <v>0</v>
      </c>
      <c r="BI157" s="210">
        <f>IF(O157="nulová",K157,0)</f>
        <v>0</v>
      </c>
      <c r="BJ157" s="16" t="s">
        <v>89</v>
      </c>
      <c r="BK157" s="210">
        <f>ROUND(P157*H157,2)</f>
        <v>0</v>
      </c>
      <c r="BL157" s="16" t="s">
        <v>141</v>
      </c>
      <c r="BM157" s="209" t="s">
        <v>233</v>
      </c>
    </row>
    <row r="158" spans="1:65" s="2" customFormat="1" ht="21.75" customHeight="1">
      <c r="A158" s="32"/>
      <c r="B158" s="33"/>
      <c r="C158" s="197" t="s">
        <v>8</v>
      </c>
      <c r="D158" s="197" t="s">
        <v>136</v>
      </c>
      <c r="E158" s="198" t="s">
        <v>234</v>
      </c>
      <c r="F158" s="199" t="s">
        <v>235</v>
      </c>
      <c r="G158" s="200" t="s">
        <v>228</v>
      </c>
      <c r="H158" s="201">
        <v>8</v>
      </c>
      <c r="I158" s="202"/>
      <c r="J158" s="202"/>
      <c r="K158" s="203">
        <f>ROUND(P158*H158,2)</f>
        <v>0</v>
      </c>
      <c r="L158" s="199" t="s">
        <v>140</v>
      </c>
      <c r="M158" s="37"/>
      <c r="N158" s="204" t="s">
        <v>1</v>
      </c>
      <c r="O158" s="205" t="s">
        <v>44</v>
      </c>
      <c r="P158" s="206">
        <f>I158+J158</f>
        <v>0</v>
      </c>
      <c r="Q158" s="206">
        <f>ROUND(I158*H158,2)</f>
        <v>0</v>
      </c>
      <c r="R158" s="206">
        <f>ROUND(J158*H158,2)</f>
        <v>0</v>
      </c>
      <c r="S158" s="68"/>
      <c r="T158" s="207">
        <f>S158*H158</f>
        <v>0</v>
      </c>
      <c r="U158" s="207">
        <v>0</v>
      </c>
      <c r="V158" s="207">
        <f>U158*H158</f>
        <v>0</v>
      </c>
      <c r="W158" s="207">
        <v>0</v>
      </c>
      <c r="X158" s="208">
        <f>W158*H158</f>
        <v>0</v>
      </c>
      <c r="Y158" s="32"/>
      <c r="Z158" s="32"/>
      <c r="AA158" s="32"/>
      <c r="AB158" s="32"/>
      <c r="AC158" s="32"/>
      <c r="AD158" s="32"/>
      <c r="AE158" s="32"/>
      <c r="AR158" s="209" t="s">
        <v>141</v>
      </c>
      <c r="AT158" s="209" t="s">
        <v>136</v>
      </c>
      <c r="AU158" s="209" t="s">
        <v>89</v>
      </c>
      <c r="AY158" s="16" t="s">
        <v>133</v>
      </c>
      <c r="BE158" s="210">
        <f>IF(O158="základní",K158,0)</f>
        <v>0</v>
      </c>
      <c r="BF158" s="210">
        <f>IF(O158="snížená",K158,0)</f>
        <v>0</v>
      </c>
      <c r="BG158" s="210">
        <f>IF(O158="zákl. přenesená",K158,0)</f>
        <v>0</v>
      </c>
      <c r="BH158" s="210">
        <f>IF(O158="sníž. přenesená",K158,0)</f>
        <v>0</v>
      </c>
      <c r="BI158" s="210">
        <f>IF(O158="nulová",K158,0)</f>
        <v>0</v>
      </c>
      <c r="BJ158" s="16" t="s">
        <v>89</v>
      </c>
      <c r="BK158" s="210">
        <f>ROUND(P158*H158,2)</f>
        <v>0</v>
      </c>
      <c r="BL158" s="16" t="s">
        <v>141</v>
      </c>
      <c r="BM158" s="209" t="s">
        <v>236</v>
      </c>
    </row>
    <row r="159" spans="1:65" s="2" customFormat="1" ht="21.75" customHeight="1">
      <c r="A159" s="32"/>
      <c r="B159" s="33"/>
      <c r="C159" s="197" t="s">
        <v>237</v>
      </c>
      <c r="D159" s="197" t="s">
        <v>136</v>
      </c>
      <c r="E159" s="198" t="s">
        <v>238</v>
      </c>
      <c r="F159" s="199" t="s">
        <v>239</v>
      </c>
      <c r="G159" s="200" t="s">
        <v>179</v>
      </c>
      <c r="H159" s="201">
        <v>1000</v>
      </c>
      <c r="I159" s="202"/>
      <c r="J159" s="202"/>
      <c r="K159" s="203">
        <f>ROUND(P159*H159,2)</f>
        <v>0</v>
      </c>
      <c r="L159" s="199" t="s">
        <v>140</v>
      </c>
      <c r="M159" s="37"/>
      <c r="N159" s="204" t="s">
        <v>1</v>
      </c>
      <c r="O159" s="205" t="s">
        <v>44</v>
      </c>
      <c r="P159" s="206">
        <f>I159+J159</f>
        <v>0</v>
      </c>
      <c r="Q159" s="206">
        <f>ROUND(I159*H159,2)</f>
        <v>0</v>
      </c>
      <c r="R159" s="206">
        <f>ROUND(J159*H159,2)</f>
        <v>0</v>
      </c>
      <c r="S159" s="68"/>
      <c r="T159" s="207">
        <f>S159*H159</f>
        <v>0</v>
      </c>
      <c r="U159" s="207">
        <v>0</v>
      </c>
      <c r="V159" s="207">
        <f>U159*H159</f>
        <v>0</v>
      </c>
      <c r="W159" s="207">
        <v>0</v>
      </c>
      <c r="X159" s="208">
        <f>W159*H159</f>
        <v>0</v>
      </c>
      <c r="Y159" s="32"/>
      <c r="Z159" s="32"/>
      <c r="AA159" s="32"/>
      <c r="AB159" s="32"/>
      <c r="AC159" s="32"/>
      <c r="AD159" s="32"/>
      <c r="AE159" s="32"/>
      <c r="AR159" s="209" t="s">
        <v>141</v>
      </c>
      <c r="AT159" s="209" t="s">
        <v>136</v>
      </c>
      <c r="AU159" s="209" t="s">
        <v>89</v>
      </c>
      <c r="AY159" s="16" t="s">
        <v>133</v>
      </c>
      <c r="BE159" s="210">
        <f>IF(O159="základní",K159,0)</f>
        <v>0</v>
      </c>
      <c r="BF159" s="210">
        <f>IF(O159="snížená",K159,0)</f>
        <v>0</v>
      </c>
      <c r="BG159" s="210">
        <f>IF(O159="zákl. přenesená",K159,0)</f>
        <v>0</v>
      </c>
      <c r="BH159" s="210">
        <f>IF(O159="sníž. přenesená",K159,0)</f>
        <v>0</v>
      </c>
      <c r="BI159" s="210">
        <f>IF(O159="nulová",K159,0)</f>
        <v>0</v>
      </c>
      <c r="BJ159" s="16" t="s">
        <v>89</v>
      </c>
      <c r="BK159" s="210">
        <f>ROUND(P159*H159,2)</f>
        <v>0</v>
      </c>
      <c r="BL159" s="16" t="s">
        <v>141</v>
      </c>
      <c r="BM159" s="209" t="s">
        <v>240</v>
      </c>
    </row>
    <row r="160" spans="1:65" s="2" customFormat="1" ht="19.5">
      <c r="A160" s="32"/>
      <c r="B160" s="33"/>
      <c r="C160" s="34"/>
      <c r="D160" s="213" t="s">
        <v>174</v>
      </c>
      <c r="E160" s="34"/>
      <c r="F160" s="234" t="s">
        <v>241</v>
      </c>
      <c r="G160" s="34"/>
      <c r="H160" s="34"/>
      <c r="I160" s="113"/>
      <c r="J160" s="113"/>
      <c r="K160" s="34"/>
      <c r="L160" s="34"/>
      <c r="M160" s="37"/>
      <c r="N160" s="235"/>
      <c r="O160" s="236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174</v>
      </c>
      <c r="AU160" s="16" t="s">
        <v>89</v>
      </c>
    </row>
    <row r="161" spans="1:65" s="2" customFormat="1" ht="21.75" customHeight="1">
      <c r="A161" s="32"/>
      <c r="B161" s="33"/>
      <c r="C161" s="197" t="s">
        <v>242</v>
      </c>
      <c r="D161" s="197" t="s">
        <v>136</v>
      </c>
      <c r="E161" s="198" t="s">
        <v>243</v>
      </c>
      <c r="F161" s="199" t="s">
        <v>244</v>
      </c>
      <c r="G161" s="200" t="s">
        <v>179</v>
      </c>
      <c r="H161" s="201">
        <v>1000</v>
      </c>
      <c r="I161" s="202"/>
      <c r="J161" s="202"/>
      <c r="K161" s="203">
        <f>ROUND(P161*H161,2)</f>
        <v>0</v>
      </c>
      <c r="L161" s="199" t="s">
        <v>140</v>
      </c>
      <c r="M161" s="37"/>
      <c r="N161" s="204" t="s">
        <v>1</v>
      </c>
      <c r="O161" s="205" t="s">
        <v>44</v>
      </c>
      <c r="P161" s="206">
        <f>I161+J161</f>
        <v>0</v>
      </c>
      <c r="Q161" s="206">
        <f>ROUND(I161*H161,2)</f>
        <v>0</v>
      </c>
      <c r="R161" s="206">
        <f>ROUND(J161*H161,2)</f>
        <v>0</v>
      </c>
      <c r="S161" s="68"/>
      <c r="T161" s="207">
        <f>S161*H161</f>
        <v>0</v>
      </c>
      <c r="U161" s="207">
        <v>0</v>
      </c>
      <c r="V161" s="207">
        <f>U161*H161</f>
        <v>0</v>
      </c>
      <c r="W161" s="207">
        <v>0</v>
      </c>
      <c r="X161" s="208">
        <f>W161*H161</f>
        <v>0</v>
      </c>
      <c r="Y161" s="32"/>
      <c r="Z161" s="32"/>
      <c r="AA161" s="32"/>
      <c r="AB161" s="32"/>
      <c r="AC161" s="32"/>
      <c r="AD161" s="32"/>
      <c r="AE161" s="32"/>
      <c r="AR161" s="209" t="s">
        <v>141</v>
      </c>
      <c r="AT161" s="209" t="s">
        <v>136</v>
      </c>
      <c r="AU161" s="209" t="s">
        <v>89</v>
      </c>
      <c r="AY161" s="16" t="s">
        <v>133</v>
      </c>
      <c r="BE161" s="210">
        <f>IF(O161="základní",K161,0)</f>
        <v>0</v>
      </c>
      <c r="BF161" s="210">
        <f>IF(O161="snížená",K161,0)</f>
        <v>0</v>
      </c>
      <c r="BG161" s="210">
        <f>IF(O161="zákl. přenesená",K161,0)</f>
        <v>0</v>
      </c>
      <c r="BH161" s="210">
        <f>IF(O161="sníž. přenesená",K161,0)</f>
        <v>0</v>
      </c>
      <c r="BI161" s="210">
        <f>IF(O161="nulová",K161,0)</f>
        <v>0</v>
      </c>
      <c r="BJ161" s="16" t="s">
        <v>89</v>
      </c>
      <c r="BK161" s="210">
        <f>ROUND(P161*H161,2)</f>
        <v>0</v>
      </c>
      <c r="BL161" s="16" t="s">
        <v>141</v>
      </c>
      <c r="BM161" s="209" t="s">
        <v>245</v>
      </c>
    </row>
    <row r="162" spans="1:65" s="2" customFormat="1" ht="19.5">
      <c r="A162" s="32"/>
      <c r="B162" s="33"/>
      <c r="C162" s="34"/>
      <c r="D162" s="213" t="s">
        <v>174</v>
      </c>
      <c r="E162" s="34"/>
      <c r="F162" s="234" t="s">
        <v>241</v>
      </c>
      <c r="G162" s="34"/>
      <c r="H162" s="34"/>
      <c r="I162" s="113"/>
      <c r="J162" s="113"/>
      <c r="K162" s="34"/>
      <c r="L162" s="34"/>
      <c r="M162" s="37"/>
      <c r="N162" s="235"/>
      <c r="O162" s="236"/>
      <c r="P162" s="68"/>
      <c r="Q162" s="68"/>
      <c r="R162" s="68"/>
      <c r="S162" s="68"/>
      <c r="T162" s="68"/>
      <c r="U162" s="68"/>
      <c r="V162" s="68"/>
      <c r="W162" s="68"/>
      <c r="X162" s="69"/>
      <c r="Y162" s="32"/>
      <c r="Z162" s="32"/>
      <c r="AA162" s="32"/>
      <c r="AB162" s="32"/>
      <c r="AC162" s="32"/>
      <c r="AD162" s="32"/>
      <c r="AE162" s="32"/>
      <c r="AT162" s="16" t="s">
        <v>174</v>
      </c>
      <c r="AU162" s="16" t="s">
        <v>89</v>
      </c>
    </row>
    <row r="163" spans="1:65" s="2" customFormat="1" ht="21.75" customHeight="1">
      <c r="A163" s="32"/>
      <c r="B163" s="33"/>
      <c r="C163" s="197" t="s">
        <v>246</v>
      </c>
      <c r="D163" s="197" t="s">
        <v>136</v>
      </c>
      <c r="E163" s="198" t="s">
        <v>247</v>
      </c>
      <c r="F163" s="199" t="s">
        <v>248</v>
      </c>
      <c r="G163" s="200" t="s">
        <v>179</v>
      </c>
      <c r="H163" s="201">
        <v>150</v>
      </c>
      <c r="I163" s="202"/>
      <c r="J163" s="202"/>
      <c r="K163" s="203">
        <f>ROUND(P163*H163,2)</f>
        <v>0</v>
      </c>
      <c r="L163" s="199" t="s">
        <v>140</v>
      </c>
      <c r="M163" s="37"/>
      <c r="N163" s="204" t="s">
        <v>1</v>
      </c>
      <c r="O163" s="205" t="s">
        <v>44</v>
      </c>
      <c r="P163" s="206">
        <f>I163+J163</f>
        <v>0</v>
      </c>
      <c r="Q163" s="206">
        <f>ROUND(I163*H163,2)</f>
        <v>0</v>
      </c>
      <c r="R163" s="206">
        <f>ROUND(J163*H163,2)</f>
        <v>0</v>
      </c>
      <c r="S163" s="68"/>
      <c r="T163" s="207">
        <f>S163*H163</f>
        <v>0</v>
      </c>
      <c r="U163" s="207">
        <v>0</v>
      </c>
      <c r="V163" s="207">
        <f>U163*H163</f>
        <v>0</v>
      </c>
      <c r="W163" s="207">
        <v>0</v>
      </c>
      <c r="X163" s="208">
        <f>W163*H163</f>
        <v>0</v>
      </c>
      <c r="Y163" s="32"/>
      <c r="Z163" s="32"/>
      <c r="AA163" s="32"/>
      <c r="AB163" s="32"/>
      <c r="AC163" s="32"/>
      <c r="AD163" s="32"/>
      <c r="AE163" s="32"/>
      <c r="AR163" s="209" t="s">
        <v>141</v>
      </c>
      <c r="AT163" s="209" t="s">
        <v>136</v>
      </c>
      <c r="AU163" s="209" t="s">
        <v>89</v>
      </c>
      <c r="AY163" s="16" t="s">
        <v>133</v>
      </c>
      <c r="BE163" s="210">
        <f>IF(O163="základní",K163,0)</f>
        <v>0</v>
      </c>
      <c r="BF163" s="210">
        <f>IF(O163="snížená",K163,0)</f>
        <v>0</v>
      </c>
      <c r="BG163" s="210">
        <f>IF(O163="zákl. přenesená",K163,0)</f>
        <v>0</v>
      </c>
      <c r="BH163" s="210">
        <f>IF(O163="sníž. přenesená",K163,0)</f>
        <v>0</v>
      </c>
      <c r="BI163" s="210">
        <f>IF(O163="nulová",K163,0)</f>
        <v>0</v>
      </c>
      <c r="BJ163" s="16" t="s">
        <v>89</v>
      </c>
      <c r="BK163" s="210">
        <f>ROUND(P163*H163,2)</f>
        <v>0</v>
      </c>
      <c r="BL163" s="16" t="s">
        <v>141</v>
      </c>
      <c r="BM163" s="209" t="s">
        <v>249</v>
      </c>
    </row>
    <row r="164" spans="1:65" s="2" customFormat="1" ht="19.5">
      <c r="A164" s="32"/>
      <c r="B164" s="33"/>
      <c r="C164" s="34"/>
      <c r="D164" s="213" t="s">
        <v>174</v>
      </c>
      <c r="E164" s="34"/>
      <c r="F164" s="234" t="s">
        <v>181</v>
      </c>
      <c r="G164" s="34"/>
      <c r="H164" s="34"/>
      <c r="I164" s="113"/>
      <c r="J164" s="113"/>
      <c r="K164" s="34"/>
      <c r="L164" s="34"/>
      <c r="M164" s="37"/>
      <c r="N164" s="235"/>
      <c r="O164" s="236"/>
      <c r="P164" s="68"/>
      <c r="Q164" s="68"/>
      <c r="R164" s="68"/>
      <c r="S164" s="68"/>
      <c r="T164" s="68"/>
      <c r="U164" s="68"/>
      <c r="V164" s="68"/>
      <c r="W164" s="68"/>
      <c r="X164" s="69"/>
      <c r="Y164" s="32"/>
      <c r="Z164" s="32"/>
      <c r="AA164" s="32"/>
      <c r="AB164" s="32"/>
      <c r="AC164" s="32"/>
      <c r="AD164" s="32"/>
      <c r="AE164" s="32"/>
      <c r="AT164" s="16" t="s">
        <v>174</v>
      </c>
      <c r="AU164" s="16" t="s">
        <v>89</v>
      </c>
    </row>
    <row r="165" spans="1:65" s="2" customFormat="1" ht="21.75" customHeight="1">
      <c r="A165" s="32"/>
      <c r="B165" s="33"/>
      <c r="C165" s="197" t="s">
        <v>250</v>
      </c>
      <c r="D165" s="197" t="s">
        <v>136</v>
      </c>
      <c r="E165" s="198" t="s">
        <v>251</v>
      </c>
      <c r="F165" s="199" t="s">
        <v>252</v>
      </c>
      <c r="G165" s="200" t="s">
        <v>139</v>
      </c>
      <c r="H165" s="201">
        <v>256.5</v>
      </c>
      <c r="I165" s="202"/>
      <c r="J165" s="202"/>
      <c r="K165" s="203">
        <f>ROUND(P165*H165,2)</f>
        <v>0</v>
      </c>
      <c r="L165" s="199" t="s">
        <v>140</v>
      </c>
      <c r="M165" s="37"/>
      <c r="N165" s="204" t="s">
        <v>1</v>
      </c>
      <c r="O165" s="205" t="s">
        <v>44</v>
      </c>
      <c r="P165" s="206">
        <f>I165+J165</f>
        <v>0</v>
      </c>
      <c r="Q165" s="206">
        <f>ROUND(I165*H165,2)</f>
        <v>0</v>
      </c>
      <c r="R165" s="206">
        <f>ROUND(J165*H165,2)</f>
        <v>0</v>
      </c>
      <c r="S165" s="68"/>
      <c r="T165" s="207">
        <f>S165*H165</f>
        <v>0</v>
      </c>
      <c r="U165" s="207">
        <v>0</v>
      </c>
      <c r="V165" s="207">
        <f>U165*H165</f>
        <v>0</v>
      </c>
      <c r="W165" s="207">
        <v>0</v>
      </c>
      <c r="X165" s="208">
        <f>W165*H165</f>
        <v>0</v>
      </c>
      <c r="Y165" s="32"/>
      <c r="Z165" s="32"/>
      <c r="AA165" s="32"/>
      <c r="AB165" s="32"/>
      <c r="AC165" s="32"/>
      <c r="AD165" s="32"/>
      <c r="AE165" s="32"/>
      <c r="AR165" s="209" t="s">
        <v>141</v>
      </c>
      <c r="AT165" s="209" t="s">
        <v>136</v>
      </c>
      <c r="AU165" s="209" t="s">
        <v>89</v>
      </c>
      <c r="AY165" s="16" t="s">
        <v>133</v>
      </c>
      <c r="BE165" s="210">
        <f>IF(O165="základní",K165,0)</f>
        <v>0</v>
      </c>
      <c r="BF165" s="210">
        <f>IF(O165="snížená",K165,0)</f>
        <v>0</v>
      </c>
      <c r="BG165" s="210">
        <f>IF(O165="zákl. přenesená",K165,0)</f>
        <v>0</v>
      </c>
      <c r="BH165" s="210">
        <f>IF(O165="sníž. přenesená",K165,0)</f>
        <v>0</v>
      </c>
      <c r="BI165" s="210">
        <f>IF(O165="nulová",K165,0)</f>
        <v>0</v>
      </c>
      <c r="BJ165" s="16" t="s">
        <v>89</v>
      </c>
      <c r="BK165" s="210">
        <f>ROUND(P165*H165,2)</f>
        <v>0</v>
      </c>
      <c r="BL165" s="16" t="s">
        <v>141</v>
      </c>
      <c r="BM165" s="209" t="s">
        <v>253</v>
      </c>
    </row>
    <row r="166" spans="1:65" s="2" customFormat="1" ht="19.5">
      <c r="A166" s="32"/>
      <c r="B166" s="33"/>
      <c r="C166" s="34"/>
      <c r="D166" s="213" t="s">
        <v>174</v>
      </c>
      <c r="E166" s="34"/>
      <c r="F166" s="234" t="s">
        <v>254</v>
      </c>
      <c r="G166" s="34"/>
      <c r="H166" s="34"/>
      <c r="I166" s="113"/>
      <c r="J166" s="113"/>
      <c r="K166" s="34"/>
      <c r="L166" s="34"/>
      <c r="M166" s="37"/>
      <c r="N166" s="235"/>
      <c r="O166" s="236"/>
      <c r="P166" s="68"/>
      <c r="Q166" s="68"/>
      <c r="R166" s="68"/>
      <c r="S166" s="68"/>
      <c r="T166" s="68"/>
      <c r="U166" s="68"/>
      <c r="V166" s="68"/>
      <c r="W166" s="68"/>
      <c r="X166" s="69"/>
      <c r="Y166" s="32"/>
      <c r="Z166" s="32"/>
      <c r="AA166" s="32"/>
      <c r="AB166" s="32"/>
      <c r="AC166" s="32"/>
      <c r="AD166" s="32"/>
      <c r="AE166" s="32"/>
      <c r="AT166" s="16" t="s">
        <v>174</v>
      </c>
      <c r="AU166" s="16" t="s">
        <v>89</v>
      </c>
    </row>
    <row r="167" spans="1:65" s="2" customFormat="1" ht="21.75" customHeight="1">
      <c r="A167" s="32"/>
      <c r="B167" s="33"/>
      <c r="C167" s="197" t="s">
        <v>255</v>
      </c>
      <c r="D167" s="197" t="s">
        <v>136</v>
      </c>
      <c r="E167" s="198" t="s">
        <v>256</v>
      </c>
      <c r="F167" s="199" t="s">
        <v>257</v>
      </c>
      <c r="G167" s="200" t="s">
        <v>185</v>
      </c>
      <c r="H167" s="201">
        <v>1</v>
      </c>
      <c r="I167" s="202"/>
      <c r="J167" s="202"/>
      <c r="K167" s="203">
        <f t="shared" ref="K167:K172" si="14">ROUND(P167*H167,2)</f>
        <v>0</v>
      </c>
      <c r="L167" s="199" t="s">
        <v>140</v>
      </c>
      <c r="M167" s="37"/>
      <c r="N167" s="204" t="s">
        <v>1</v>
      </c>
      <c r="O167" s="205" t="s">
        <v>44</v>
      </c>
      <c r="P167" s="206">
        <f t="shared" ref="P167:P172" si="15">I167+J167</f>
        <v>0</v>
      </c>
      <c r="Q167" s="206">
        <f t="shared" ref="Q167:Q172" si="16">ROUND(I167*H167,2)</f>
        <v>0</v>
      </c>
      <c r="R167" s="206">
        <f t="shared" ref="R167:R172" si="17">ROUND(J167*H167,2)</f>
        <v>0</v>
      </c>
      <c r="S167" s="68"/>
      <c r="T167" s="207">
        <f t="shared" ref="T167:T172" si="18">S167*H167</f>
        <v>0</v>
      </c>
      <c r="U167" s="207">
        <v>0</v>
      </c>
      <c r="V167" s="207">
        <f t="shared" ref="V167:V172" si="19">U167*H167</f>
        <v>0</v>
      </c>
      <c r="W167" s="207">
        <v>0</v>
      </c>
      <c r="X167" s="208">
        <f t="shared" ref="X167:X172" si="20">W167*H167</f>
        <v>0</v>
      </c>
      <c r="Y167" s="32"/>
      <c r="Z167" s="32"/>
      <c r="AA167" s="32"/>
      <c r="AB167" s="32"/>
      <c r="AC167" s="32"/>
      <c r="AD167" s="32"/>
      <c r="AE167" s="32"/>
      <c r="AR167" s="209" t="s">
        <v>141</v>
      </c>
      <c r="AT167" s="209" t="s">
        <v>136</v>
      </c>
      <c r="AU167" s="209" t="s">
        <v>89</v>
      </c>
      <c r="AY167" s="16" t="s">
        <v>133</v>
      </c>
      <c r="BE167" s="210">
        <f t="shared" ref="BE167:BE172" si="21">IF(O167="základní",K167,0)</f>
        <v>0</v>
      </c>
      <c r="BF167" s="210">
        <f t="shared" ref="BF167:BF172" si="22">IF(O167="snížená",K167,0)</f>
        <v>0</v>
      </c>
      <c r="BG167" s="210">
        <f t="shared" ref="BG167:BG172" si="23">IF(O167="zákl. přenesená",K167,0)</f>
        <v>0</v>
      </c>
      <c r="BH167" s="210">
        <f t="shared" ref="BH167:BH172" si="24">IF(O167="sníž. přenesená",K167,0)</f>
        <v>0</v>
      </c>
      <c r="BI167" s="210">
        <f t="shared" ref="BI167:BI172" si="25">IF(O167="nulová",K167,0)</f>
        <v>0</v>
      </c>
      <c r="BJ167" s="16" t="s">
        <v>89</v>
      </c>
      <c r="BK167" s="210">
        <f t="shared" ref="BK167:BK172" si="26">ROUND(P167*H167,2)</f>
        <v>0</v>
      </c>
      <c r="BL167" s="16" t="s">
        <v>141</v>
      </c>
      <c r="BM167" s="209" t="s">
        <v>258</v>
      </c>
    </row>
    <row r="168" spans="1:65" s="2" customFormat="1" ht="21.75" customHeight="1">
      <c r="A168" s="32"/>
      <c r="B168" s="33"/>
      <c r="C168" s="197" t="s">
        <v>259</v>
      </c>
      <c r="D168" s="197" t="s">
        <v>136</v>
      </c>
      <c r="E168" s="198" t="s">
        <v>260</v>
      </c>
      <c r="F168" s="199" t="s">
        <v>261</v>
      </c>
      <c r="G168" s="200" t="s">
        <v>145</v>
      </c>
      <c r="H168" s="201">
        <v>256.5</v>
      </c>
      <c r="I168" s="202"/>
      <c r="J168" s="202"/>
      <c r="K168" s="203">
        <f t="shared" si="14"/>
        <v>0</v>
      </c>
      <c r="L168" s="199" t="s">
        <v>140</v>
      </c>
      <c r="M168" s="37"/>
      <c r="N168" s="204" t="s">
        <v>1</v>
      </c>
      <c r="O168" s="205" t="s">
        <v>44</v>
      </c>
      <c r="P168" s="206">
        <f t="shared" si="15"/>
        <v>0</v>
      </c>
      <c r="Q168" s="206">
        <f t="shared" si="16"/>
        <v>0</v>
      </c>
      <c r="R168" s="206">
        <f t="shared" si="17"/>
        <v>0</v>
      </c>
      <c r="S168" s="68"/>
      <c r="T168" s="207">
        <f t="shared" si="18"/>
        <v>0</v>
      </c>
      <c r="U168" s="207">
        <v>1.8</v>
      </c>
      <c r="V168" s="207">
        <f t="shared" si="19"/>
        <v>461.7</v>
      </c>
      <c r="W168" s="207">
        <v>1.6</v>
      </c>
      <c r="X168" s="208">
        <f t="shared" si="20"/>
        <v>410.40000000000003</v>
      </c>
      <c r="Y168" s="32"/>
      <c r="Z168" s="32"/>
      <c r="AA168" s="32"/>
      <c r="AB168" s="32"/>
      <c r="AC168" s="32"/>
      <c r="AD168" s="32"/>
      <c r="AE168" s="32"/>
      <c r="AR168" s="209" t="s">
        <v>141</v>
      </c>
      <c r="AT168" s="209" t="s">
        <v>136</v>
      </c>
      <c r="AU168" s="209" t="s">
        <v>89</v>
      </c>
      <c r="AY168" s="16" t="s">
        <v>133</v>
      </c>
      <c r="BE168" s="210">
        <f t="shared" si="21"/>
        <v>0</v>
      </c>
      <c r="BF168" s="210">
        <f t="shared" si="22"/>
        <v>0</v>
      </c>
      <c r="BG168" s="210">
        <f t="shared" si="23"/>
        <v>0</v>
      </c>
      <c r="BH168" s="210">
        <f t="shared" si="24"/>
        <v>0</v>
      </c>
      <c r="BI168" s="210">
        <f t="shared" si="25"/>
        <v>0</v>
      </c>
      <c r="BJ168" s="16" t="s">
        <v>89</v>
      </c>
      <c r="BK168" s="210">
        <f t="shared" si="26"/>
        <v>0</v>
      </c>
      <c r="BL168" s="16" t="s">
        <v>141</v>
      </c>
      <c r="BM168" s="209" t="s">
        <v>262</v>
      </c>
    </row>
    <row r="169" spans="1:65" s="2" customFormat="1" ht="21.75" customHeight="1">
      <c r="A169" s="32"/>
      <c r="B169" s="33"/>
      <c r="C169" s="197" t="s">
        <v>263</v>
      </c>
      <c r="D169" s="197" t="s">
        <v>136</v>
      </c>
      <c r="E169" s="198" t="s">
        <v>264</v>
      </c>
      <c r="F169" s="199" t="s">
        <v>265</v>
      </c>
      <c r="G169" s="200" t="s">
        <v>139</v>
      </c>
      <c r="H169" s="201">
        <v>1710</v>
      </c>
      <c r="I169" s="202"/>
      <c r="J169" s="202"/>
      <c r="K169" s="203">
        <f t="shared" si="14"/>
        <v>0</v>
      </c>
      <c r="L169" s="199" t="s">
        <v>140</v>
      </c>
      <c r="M169" s="37"/>
      <c r="N169" s="204" t="s">
        <v>1</v>
      </c>
      <c r="O169" s="205" t="s">
        <v>44</v>
      </c>
      <c r="P169" s="206">
        <f t="shared" si="15"/>
        <v>0</v>
      </c>
      <c r="Q169" s="206">
        <f t="shared" si="16"/>
        <v>0</v>
      </c>
      <c r="R169" s="206">
        <f t="shared" si="17"/>
        <v>0</v>
      </c>
      <c r="S169" s="68"/>
      <c r="T169" s="207">
        <f t="shared" si="18"/>
        <v>0</v>
      </c>
      <c r="U169" s="207">
        <v>0</v>
      </c>
      <c r="V169" s="207">
        <f t="shared" si="19"/>
        <v>0</v>
      </c>
      <c r="W169" s="207">
        <v>0</v>
      </c>
      <c r="X169" s="208">
        <f t="shared" si="20"/>
        <v>0</v>
      </c>
      <c r="Y169" s="32"/>
      <c r="Z169" s="32"/>
      <c r="AA169" s="32"/>
      <c r="AB169" s="32"/>
      <c r="AC169" s="32"/>
      <c r="AD169" s="32"/>
      <c r="AE169" s="32"/>
      <c r="AR169" s="209" t="s">
        <v>141</v>
      </c>
      <c r="AT169" s="209" t="s">
        <v>136</v>
      </c>
      <c r="AU169" s="209" t="s">
        <v>89</v>
      </c>
      <c r="AY169" s="16" t="s">
        <v>133</v>
      </c>
      <c r="BE169" s="210">
        <f t="shared" si="21"/>
        <v>0</v>
      </c>
      <c r="BF169" s="210">
        <f t="shared" si="22"/>
        <v>0</v>
      </c>
      <c r="BG169" s="210">
        <f t="shared" si="23"/>
        <v>0</v>
      </c>
      <c r="BH169" s="210">
        <f t="shared" si="24"/>
        <v>0</v>
      </c>
      <c r="BI169" s="210">
        <f t="shared" si="25"/>
        <v>0</v>
      </c>
      <c r="BJ169" s="16" t="s">
        <v>89</v>
      </c>
      <c r="BK169" s="210">
        <f t="shared" si="26"/>
        <v>0</v>
      </c>
      <c r="BL169" s="16" t="s">
        <v>141</v>
      </c>
      <c r="BM169" s="209" t="s">
        <v>266</v>
      </c>
    </row>
    <row r="170" spans="1:65" s="2" customFormat="1" ht="21.75" customHeight="1">
      <c r="A170" s="32"/>
      <c r="B170" s="33"/>
      <c r="C170" s="197" t="s">
        <v>267</v>
      </c>
      <c r="D170" s="197" t="s">
        <v>136</v>
      </c>
      <c r="E170" s="198" t="s">
        <v>268</v>
      </c>
      <c r="F170" s="199" t="s">
        <v>269</v>
      </c>
      <c r="G170" s="200" t="s">
        <v>270</v>
      </c>
      <c r="H170" s="201">
        <v>187.45</v>
      </c>
      <c r="I170" s="202"/>
      <c r="J170" s="202"/>
      <c r="K170" s="203">
        <f t="shared" si="14"/>
        <v>0</v>
      </c>
      <c r="L170" s="199" t="s">
        <v>140</v>
      </c>
      <c r="M170" s="37"/>
      <c r="N170" s="204" t="s">
        <v>1</v>
      </c>
      <c r="O170" s="205" t="s">
        <v>44</v>
      </c>
      <c r="P170" s="206">
        <f t="shared" si="15"/>
        <v>0</v>
      </c>
      <c r="Q170" s="206">
        <f t="shared" si="16"/>
        <v>0</v>
      </c>
      <c r="R170" s="206">
        <f t="shared" si="17"/>
        <v>0</v>
      </c>
      <c r="S170" s="68"/>
      <c r="T170" s="207">
        <f t="shared" si="18"/>
        <v>0</v>
      </c>
      <c r="U170" s="207">
        <v>0</v>
      </c>
      <c r="V170" s="207">
        <f t="shared" si="19"/>
        <v>0</v>
      </c>
      <c r="W170" s="207">
        <v>0</v>
      </c>
      <c r="X170" s="208">
        <f t="shared" si="20"/>
        <v>0</v>
      </c>
      <c r="Y170" s="32"/>
      <c r="Z170" s="32"/>
      <c r="AA170" s="32"/>
      <c r="AB170" s="32"/>
      <c r="AC170" s="32"/>
      <c r="AD170" s="32"/>
      <c r="AE170" s="32"/>
      <c r="AR170" s="209" t="s">
        <v>141</v>
      </c>
      <c r="AT170" s="209" t="s">
        <v>136</v>
      </c>
      <c r="AU170" s="209" t="s">
        <v>89</v>
      </c>
      <c r="AY170" s="16" t="s">
        <v>133</v>
      </c>
      <c r="BE170" s="210">
        <f t="shared" si="21"/>
        <v>0</v>
      </c>
      <c r="BF170" s="210">
        <f t="shared" si="22"/>
        <v>0</v>
      </c>
      <c r="BG170" s="210">
        <f t="shared" si="23"/>
        <v>0</v>
      </c>
      <c r="BH170" s="210">
        <f t="shared" si="24"/>
        <v>0</v>
      </c>
      <c r="BI170" s="210">
        <f t="shared" si="25"/>
        <v>0</v>
      </c>
      <c r="BJ170" s="16" t="s">
        <v>89</v>
      </c>
      <c r="BK170" s="210">
        <f t="shared" si="26"/>
        <v>0</v>
      </c>
      <c r="BL170" s="16" t="s">
        <v>141</v>
      </c>
      <c r="BM170" s="209" t="s">
        <v>271</v>
      </c>
    </row>
    <row r="171" spans="1:65" s="2" customFormat="1" ht="21.75" customHeight="1">
      <c r="A171" s="32"/>
      <c r="B171" s="33"/>
      <c r="C171" s="197" t="s">
        <v>272</v>
      </c>
      <c r="D171" s="197" t="s">
        <v>136</v>
      </c>
      <c r="E171" s="198" t="s">
        <v>273</v>
      </c>
      <c r="F171" s="199" t="s">
        <v>274</v>
      </c>
      <c r="G171" s="200" t="s">
        <v>270</v>
      </c>
      <c r="H171" s="201">
        <v>346.73</v>
      </c>
      <c r="I171" s="202"/>
      <c r="J171" s="202"/>
      <c r="K171" s="203">
        <f t="shared" si="14"/>
        <v>0</v>
      </c>
      <c r="L171" s="199" t="s">
        <v>140</v>
      </c>
      <c r="M171" s="37"/>
      <c r="N171" s="204" t="s">
        <v>1</v>
      </c>
      <c r="O171" s="205" t="s">
        <v>44</v>
      </c>
      <c r="P171" s="206">
        <f t="shared" si="15"/>
        <v>0</v>
      </c>
      <c r="Q171" s="206">
        <f t="shared" si="16"/>
        <v>0</v>
      </c>
      <c r="R171" s="206">
        <f t="shared" si="17"/>
        <v>0</v>
      </c>
      <c r="S171" s="68"/>
      <c r="T171" s="207">
        <f t="shared" si="18"/>
        <v>0</v>
      </c>
      <c r="U171" s="207">
        <v>0</v>
      </c>
      <c r="V171" s="207">
        <f t="shared" si="19"/>
        <v>0</v>
      </c>
      <c r="W171" s="207">
        <v>0</v>
      </c>
      <c r="X171" s="208">
        <f t="shared" si="20"/>
        <v>0</v>
      </c>
      <c r="Y171" s="32"/>
      <c r="Z171" s="32"/>
      <c r="AA171" s="32"/>
      <c r="AB171" s="32"/>
      <c r="AC171" s="32"/>
      <c r="AD171" s="32"/>
      <c r="AE171" s="32"/>
      <c r="AR171" s="209" t="s">
        <v>141</v>
      </c>
      <c r="AT171" s="209" t="s">
        <v>136</v>
      </c>
      <c r="AU171" s="209" t="s">
        <v>89</v>
      </c>
      <c r="AY171" s="16" t="s">
        <v>133</v>
      </c>
      <c r="BE171" s="210">
        <f t="shared" si="21"/>
        <v>0</v>
      </c>
      <c r="BF171" s="210">
        <f t="shared" si="22"/>
        <v>0</v>
      </c>
      <c r="BG171" s="210">
        <f t="shared" si="23"/>
        <v>0</v>
      </c>
      <c r="BH171" s="210">
        <f t="shared" si="24"/>
        <v>0</v>
      </c>
      <c r="BI171" s="210">
        <f t="shared" si="25"/>
        <v>0</v>
      </c>
      <c r="BJ171" s="16" t="s">
        <v>89</v>
      </c>
      <c r="BK171" s="210">
        <f t="shared" si="26"/>
        <v>0</v>
      </c>
      <c r="BL171" s="16" t="s">
        <v>141</v>
      </c>
      <c r="BM171" s="209" t="s">
        <v>275</v>
      </c>
    </row>
    <row r="172" spans="1:65" s="2" customFormat="1" ht="21.75" customHeight="1">
      <c r="A172" s="32"/>
      <c r="B172" s="33"/>
      <c r="C172" s="237" t="s">
        <v>276</v>
      </c>
      <c r="D172" s="237" t="s">
        <v>277</v>
      </c>
      <c r="E172" s="238" t="s">
        <v>278</v>
      </c>
      <c r="F172" s="239" t="s">
        <v>279</v>
      </c>
      <c r="G172" s="240" t="s">
        <v>270</v>
      </c>
      <c r="H172" s="241">
        <v>2292.6129999999998</v>
      </c>
      <c r="I172" s="242"/>
      <c r="J172" s="243"/>
      <c r="K172" s="244">
        <f t="shared" si="14"/>
        <v>0</v>
      </c>
      <c r="L172" s="239" t="s">
        <v>280</v>
      </c>
      <c r="M172" s="245"/>
      <c r="N172" s="246" t="s">
        <v>1</v>
      </c>
      <c r="O172" s="205" t="s">
        <v>44</v>
      </c>
      <c r="P172" s="206">
        <f t="shared" si="15"/>
        <v>0</v>
      </c>
      <c r="Q172" s="206">
        <f t="shared" si="16"/>
        <v>0</v>
      </c>
      <c r="R172" s="206">
        <f t="shared" si="17"/>
        <v>0</v>
      </c>
      <c r="S172" s="68"/>
      <c r="T172" s="207">
        <f t="shared" si="18"/>
        <v>0</v>
      </c>
      <c r="U172" s="207">
        <v>1.7</v>
      </c>
      <c r="V172" s="207">
        <f t="shared" si="19"/>
        <v>3897.4420999999998</v>
      </c>
      <c r="W172" s="207">
        <v>0</v>
      </c>
      <c r="X172" s="208">
        <f t="shared" si="20"/>
        <v>0</v>
      </c>
      <c r="Y172" s="32"/>
      <c r="Z172" s="32"/>
      <c r="AA172" s="32"/>
      <c r="AB172" s="32"/>
      <c r="AC172" s="32"/>
      <c r="AD172" s="32"/>
      <c r="AE172" s="32"/>
      <c r="AR172" s="209" t="s">
        <v>176</v>
      </c>
      <c r="AT172" s="209" t="s">
        <v>277</v>
      </c>
      <c r="AU172" s="209" t="s">
        <v>89</v>
      </c>
      <c r="AY172" s="16" t="s">
        <v>133</v>
      </c>
      <c r="BE172" s="210">
        <f t="shared" si="21"/>
        <v>0</v>
      </c>
      <c r="BF172" s="210">
        <f t="shared" si="22"/>
        <v>0</v>
      </c>
      <c r="BG172" s="210">
        <f t="shared" si="23"/>
        <v>0</v>
      </c>
      <c r="BH172" s="210">
        <f t="shared" si="24"/>
        <v>0</v>
      </c>
      <c r="BI172" s="210">
        <f t="shared" si="25"/>
        <v>0</v>
      </c>
      <c r="BJ172" s="16" t="s">
        <v>89</v>
      </c>
      <c r="BK172" s="210">
        <f t="shared" si="26"/>
        <v>0</v>
      </c>
      <c r="BL172" s="16" t="s">
        <v>141</v>
      </c>
      <c r="BM172" s="209" t="s">
        <v>281</v>
      </c>
    </row>
    <row r="173" spans="1:65" s="12" customFormat="1" ht="11.25">
      <c r="B173" s="211"/>
      <c r="C173" s="212"/>
      <c r="D173" s="213" t="s">
        <v>151</v>
      </c>
      <c r="E173" s="214" t="s">
        <v>1</v>
      </c>
      <c r="F173" s="215" t="s">
        <v>282</v>
      </c>
      <c r="G173" s="212"/>
      <c r="H173" s="216">
        <v>1716.3130000000001</v>
      </c>
      <c r="I173" s="217"/>
      <c r="J173" s="217"/>
      <c r="K173" s="212"/>
      <c r="L173" s="212"/>
      <c r="M173" s="218"/>
      <c r="N173" s="219"/>
      <c r="O173" s="220"/>
      <c r="P173" s="220"/>
      <c r="Q173" s="220"/>
      <c r="R173" s="220"/>
      <c r="S173" s="220"/>
      <c r="T173" s="220"/>
      <c r="U173" s="220"/>
      <c r="V173" s="220"/>
      <c r="W173" s="220"/>
      <c r="X173" s="221"/>
      <c r="AT173" s="222" t="s">
        <v>151</v>
      </c>
      <c r="AU173" s="222" t="s">
        <v>89</v>
      </c>
      <c r="AV173" s="12" t="s">
        <v>91</v>
      </c>
      <c r="AW173" s="12" t="s">
        <v>5</v>
      </c>
      <c r="AX173" s="12" t="s">
        <v>81</v>
      </c>
      <c r="AY173" s="222" t="s">
        <v>133</v>
      </c>
    </row>
    <row r="174" spans="1:65" s="12" customFormat="1" ht="11.25">
      <c r="B174" s="211"/>
      <c r="C174" s="212"/>
      <c r="D174" s="213" t="s">
        <v>151</v>
      </c>
      <c r="E174" s="214" t="s">
        <v>1</v>
      </c>
      <c r="F174" s="215" t="s">
        <v>283</v>
      </c>
      <c r="G174" s="212"/>
      <c r="H174" s="216">
        <v>321.3</v>
      </c>
      <c r="I174" s="217"/>
      <c r="J174" s="217"/>
      <c r="K174" s="212"/>
      <c r="L174" s="212"/>
      <c r="M174" s="218"/>
      <c r="N174" s="219"/>
      <c r="O174" s="220"/>
      <c r="P174" s="220"/>
      <c r="Q174" s="220"/>
      <c r="R174" s="220"/>
      <c r="S174" s="220"/>
      <c r="T174" s="220"/>
      <c r="U174" s="220"/>
      <c r="V174" s="220"/>
      <c r="W174" s="220"/>
      <c r="X174" s="221"/>
      <c r="AT174" s="222" t="s">
        <v>151</v>
      </c>
      <c r="AU174" s="222" t="s">
        <v>89</v>
      </c>
      <c r="AV174" s="12" t="s">
        <v>91</v>
      </c>
      <c r="AW174" s="12" t="s">
        <v>5</v>
      </c>
      <c r="AX174" s="12" t="s">
        <v>81</v>
      </c>
      <c r="AY174" s="222" t="s">
        <v>133</v>
      </c>
    </row>
    <row r="175" spans="1:65" s="12" customFormat="1" ht="11.25">
      <c r="B175" s="211"/>
      <c r="C175" s="212"/>
      <c r="D175" s="213" t="s">
        <v>151</v>
      </c>
      <c r="E175" s="214" t="s">
        <v>1</v>
      </c>
      <c r="F175" s="215" t="s">
        <v>284</v>
      </c>
      <c r="G175" s="212"/>
      <c r="H175" s="216">
        <v>170</v>
      </c>
      <c r="I175" s="217"/>
      <c r="J175" s="217"/>
      <c r="K175" s="212"/>
      <c r="L175" s="212"/>
      <c r="M175" s="218"/>
      <c r="N175" s="219"/>
      <c r="O175" s="220"/>
      <c r="P175" s="220"/>
      <c r="Q175" s="220"/>
      <c r="R175" s="220"/>
      <c r="S175" s="220"/>
      <c r="T175" s="220"/>
      <c r="U175" s="220"/>
      <c r="V175" s="220"/>
      <c r="W175" s="220"/>
      <c r="X175" s="221"/>
      <c r="AT175" s="222" t="s">
        <v>151</v>
      </c>
      <c r="AU175" s="222" t="s">
        <v>89</v>
      </c>
      <c r="AV175" s="12" t="s">
        <v>91</v>
      </c>
      <c r="AW175" s="12" t="s">
        <v>5</v>
      </c>
      <c r="AX175" s="12" t="s">
        <v>81</v>
      </c>
      <c r="AY175" s="222" t="s">
        <v>133</v>
      </c>
    </row>
    <row r="176" spans="1:65" s="12" customFormat="1" ht="11.25">
      <c r="B176" s="211"/>
      <c r="C176" s="212"/>
      <c r="D176" s="213" t="s">
        <v>151</v>
      </c>
      <c r="E176" s="214" t="s">
        <v>1</v>
      </c>
      <c r="F176" s="215" t="s">
        <v>285</v>
      </c>
      <c r="G176" s="212"/>
      <c r="H176" s="216">
        <v>85</v>
      </c>
      <c r="I176" s="217"/>
      <c r="J176" s="217"/>
      <c r="K176" s="212"/>
      <c r="L176" s="212"/>
      <c r="M176" s="218"/>
      <c r="N176" s="219"/>
      <c r="O176" s="220"/>
      <c r="P176" s="220"/>
      <c r="Q176" s="220"/>
      <c r="R176" s="220"/>
      <c r="S176" s="220"/>
      <c r="T176" s="220"/>
      <c r="U176" s="220"/>
      <c r="V176" s="220"/>
      <c r="W176" s="220"/>
      <c r="X176" s="221"/>
      <c r="AT176" s="222" t="s">
        <v>151</v>
      </c>
      <c r="AU176" s="222" t="s">
        <v>89</v>
      </c>
      <c r="AV176" s="12" t="s">
        <v>91</v>
      </c>
      <c r="AW176" s="12" t="s">
        <v>5</v>
      </c>
      <c r="AX176" s="12" t="s">
        <v>81</v>
      </c>
      <c r="AY176" s="222" t="s">
        <v>133</v>
      </c>
    </row>
    <row r="177" spans="1:65" s="13" customFormat="1" ht="11.25">
      <c r="B177" s="223"/>
      <c r="C177" s="224"/>
      <c r="D177" s="213" t="s">
        <v>151</v>
      </c>
      <c r="E177" s="225" t="s">
        <v>1</v>
      </c>
      <c r="F177" s="226" t="s">
        <v>155</v>
      </c>
      <c r="G177" s="224"/>
      <c r="H177" s="227">
        <v>2292.6130000000003</v>
      </c>
      <c r="I177" s="228"/>
      <c r="J177" s="228"/>
      <c r="K177" s="224"/>
      <c r="L177" s="224"/>
      <c r="M177" s="229"/>
      <c r="N177" s="230"/>
      <c r="O177" s="231"/>
      <c r="P177" s="231"/>
      <c r="Q177" s="231"/>
      <c r="R177" s="231"/>
      <c r="S177" s="231"/>
      <c r="T177" s="231"/>
      <c r="U177" s="231"/>
      <c r="V177" s="231"/>
      <c r="W177" s="231"/>
      <c r="X177" s="232"/>
      <c r="AT177" s="233" t="s">
        <v>151</v>
      </c>
      <c r="AU177" s="233" t="s">
        <v>89</v>
      </c>
      <c r="AV177" s="13" t="s">
        <v>141</v>
      </c>
      <c r="AW177" s="13" t="s">
        <v>5</v>
      </c>
      <c r="AX177" s="13" t="s">
        <v>89</v>
      </c>
      <c r="AY177" s="233" t="s">
        <v>133</v>
      </c>
    </row>
    <row r="178" spans="1:65" s="2" customFormat="1" ht="21.75" customHeight="1">
      <c r="A178" s="32"/>
      <c r="B178" s="33"/>
      <c r="C178" s="237" t="s">
        <v>286</v>
      </c>
      <c r="D178" s="237" t="s">
        <v>277</v>
      </c>
      <c r="E178" s="238" t="s">
        <v>287</v>
      </c>
      <c r="F178" s="239" t="s">
        <v>288</v>
      </c>
      <c r="G178" s="240" t="s">
        <v>270</v>
      </c>
      <c r="H178" s="241">
        <v>461.7</v>
      </c>
      <c r="I178" s="242"/>
      <c r="J178" s="243"/>
      <c r="K178" s="244">
        <f t="shared" ref="K178:K188" si="27">ROUND(P178*H178,2)</f>
        <v>0</v>
      </c>
      <c r="L178" s="239" t="s">
        <v>280</v>
      </c>
      <c r="M178" s="245"/>
      <c r="N178" s="246" t="s">
        <v>1</v>
      </c>
      <c r="O178" s="205" t="s">
        <v>44</v>
      </c>
      <c r="P178" s="206">
        <f t="shared" ref="P178:P188" si="28">I178+J178</f>
        <v>0</v>
      </c>
      <c r="Q178" s="206">
        <f t="shared" ref="Q178:Q188" si="29">ROUND(I178*H178,2)</f>
        <v>0</v>
      </c>
      <c r="R178" s="206">
        <f t="shared" ref="R178:R188" si="30">ROUND(J178*H178,2)</f>
        <v>0</v>
      </c>
      <c r="S178" s="68"/>
      <c r="T178" s="207">
        <f t="shared" ref="T178:T188" si="31">S178*H178</f>
        <v>0</v>
      </c>
      <c r="U178" s="207">
        <v>1.8</v>
      </c>
      <c r="V178" s="207">
        <f t="shared" ref="V178:V188" si="32">U178*H178</f>
        <v>831.06</v>
      </c>
      <c r="W178" s="207">
        <v>0</v>
      </c>
      <c r="X178" s="208">
        <f t="shared" ref="X178:X188" si="33">W178*H178</f>
        <v>0</v>
      </c>
      <c r="Y178" s="32"/>
      <c r="Z178" s="32"/>
      <c r="AA178" s="32"/>
      <c r="AB178" s="32"/>
      <c r="AC178" s="32"/>
      <c r="AD178" s="32"/>
      <c r="AE178" s="32"/>
      <c r="AR178" s="209" t="s">
        <v>176</v>
      </c>
      <c r="AT178" s="209" t="s">
        <v>277</v>
      </c>
      <c r="AU178" s="209" t="s">
        <v>89</v>
      </c>
      <c r="AY178" s="16" t="s">
        <v>133</v>
      </c>
      <c r="BE178" s="210">
        <f t="shared" ref="BE178:BE188" si="34">IF(O178="základní",K178,0)</f>
        <v>0</v>
      </c>
      <c r="BF178" s="210">
        <f t="shared" ref="BF178:BF188" si="35">IF(O178="snížená",K178,0)</f>
        <v>0</v>
      </c>
      <c r="BG178" s="210">
        <f t="shared" ref="BG178:BG188" si="36">IF(O178="zákl. přenesená",K178,0)</f>
        <v>0</v>
      </c>
      <c r="BH178" s="210">
        <f t="shared" ref="BH178:BH188" si="37">IF(O178="sníž. přenesená",K178,0)</f>
        <v>0</v>
      </c>
      <c r="BI178" s="210">
        <f t="shared" ref="BI178:BI188" si="38">IF(O178="nulová",K178,0)</f>
        <v>0</v>
      </c>
      <c r="BJ178" s="16" t="s">
        <v>89</v>
      </c>
      <c r="BK178" s="210">
        <f t="shared" ref="BK178:BK188" si="39">ROUND(P178*H178,2)</f>
        <v>0</v>
      </c>
      <c r="BL178" s="16" t="s">
        <v>141</v>
      </c>
      <c r="BM178" s="209" t="s">
        <v>289</v>
      </c>
    </row>
    <row r="179" spans="1:65" s="2" customFormat="1" ht="21.75" customHeight="1">
      <c r="A179" s="32"/>
      <c r="B179" s="33"/>
      <c r="C179" s="237" t="s">
        <v>290</v>
      </c>
      <c r="D179" s="237" t="s">
        <v>277</v>
      </c>
      <c r="E179" s="238" t="s">
        <v>291</v>
      </c>
      <c r="F179" s="239" t="s">
        <v>292</v>
      </c>
      <c r="G179" s="240" t="s">
        <v>270</v>
      </c>
      <c r="H179" s="241">
        <v>96</v>
      </c>
      <c r="I179" s="242"/>
      <c r="J179" s="243"/>
      <c r="K179" s="244">
        <f t="shared" si="27"/>
        <v>0</v>
      </c>
      <c r="L179" s="239" t="s">
        <v>280</v>
      </c>
      <c r="M179" s="245"/>
      <c r="N179" s="246" t="s">
        <v>1</v>
      </c>
      <c r="O179" s="205" t="s">
        <v>44</v>
      </c>
      <c r="P179" s="206">
        <f t="shared" si="28"/>
        <v>0</v>
      </c>
      <c r="Q179" s="206">
        <f t="shared" si="29"/>
        <v>0</v>
      </c>
      <c r="R179" s="206">
        <f t="shared" si="30"/>
        <v>0</v>
      </c>
      <c r="S179" s="68"/>
      <c r="T179" s="207">
        <f t="shared" si="31"/>
        <v>0</v>
      </c>
      <c r="U179" s="207">
        <v>0</v>
      </c>
      <c r="V179" s="207">
        <f t="shared" si="32"/>
        <v>0</v>
      </c>
      <c r="W179" s="207">
        <v>0</v>
      </c>
      <c r="X179" s="208">
        <f t="shared" si="33"/>
        <v>0</v>
      </c>
      <c r="Y179" s="32"/>
      <c r="Z179" s="32"/>
      <c r="AA179" s="32"/>
      <c r="AB179" s="32"/>
      <c r="AC179" s="32"/>
      <c r="AD179" s="32"/>
      <c r="AE179" s="32"/>
      <c r="AR179" s="209" t="s">
        <v>176</v>
      </c>
      <c r="AT179" s="209" t="s">
        <v>277</v>
      </c>
      <c r="AU179" s="209" t="s">
        <v>89</v>
      </c>
      <c r="AY179" s="16" t="s">
        <v>133</v>
      </c>
      <c r="BE179" s="210">
        <f t="shared" si="34"/>
        <v>0</v>
      </c>
      <c r="BF179" s="210">
        <f t="shared" si="35"/>
        <v>0</v>
      </c>
      <c r="BG179" s="210">
        <f t="shared" si="36"/>
        <v>0</v>
      </c>
      <c r="BH179" s="210">
        <f t="shared" si="37"/>
        <v>0</v>
      </c>
      <c r="BI179" s="210">
        <f t="shared" si="38"/>
        <v>0</v>
      </c>
      <c r="BJ179" s="16" t="s">
        <v>89</v>
      </c>
      <c r="BK179" s="210">
        <f t="shared" si="39"/>
        <v>0</v>
      </c>
      <c r="BL179" s="16" t="s">
        <v>141</v>
      </c>
      <c r="BM179" s="209" t="s">
        <v>293</v>
      </c>
    </row>
    <row r="180" spans="1:65" s="2" customFormat="1" ht="21.75" customHeight="1">
      <c r="A180" s="32"/>
      <c r="B180" s="33"/>
      <c r="C180" s="237" t="s">
        <v>294</v>
      </c>
      <c r="D180" s="237" t="s">
        <v>277</v>
      </c>
      <c r="E180" s="238" t="s">
        <v>295</v>
      </c>
      <c r="F180" s="239" t="s">
        <v>296</v>
      </c>
      <c r="G180" s="240" t="s">
        <v>185</v>
      </c>
      <c r="H180" s="241">
        <v>2</v>
      </c>
      <c r="I180" s="242"/>
      <c r="J180" s="243"/>
      <c r="K180" s="244">
        <f t="shared" si="27"/>
        <v>0</v>
      </c>
      <c r="L180" s="239" t="s">
        <v>280</v>
      </c>
      <c r="M180" s="245"/>
      <c r="N180" s="246" t="s">
        <v>1</v>
      </c>
      <c r="O180" s="205" t="s">
        <v>44</v>
      </c>
      <c r="P180" s="206">
        <f t="shared" si="28"/>
        <v>0</v>
      </c>
      <c r="Q180" s="206">
        <f t="shared" si="29"/>
        <v>0</v>
      </c>
      <c r="R180" s="206">
        <f t="shared" si="30"/>
        <v>0</v>
      </c>
      <c r="S180" s="68"/>
      <c r="T180" s="207">
        <f t="shared" si="31"/>
        <v>0</v>
      </c>
      <c r="U180" s="207">
        <v>3.70425</v>
      </c>
      <c r="V180" s="207">
        <f t="shared" si="32"/>
        <v>7.4085000000000001</v>
      </c>
      <c r="W180" s="207">
        <v>0</v>
      </c>
      <c r="X180" s="208">
        <f t="shared" si="33"/>
        <v>0</v>
      </c>
      <c r="Y180" s="32"/>
      <c r="Z180" s="32"/>
      <c r="AA180" s="32"/>
      <c r="AB180" s="32"/>
      <c r="AC180" s="32"/>
      <c r="AD180" s="32"/>
      <c r="AE180" s="32"/>
      <c r="AR180" s="209" t="s">
        <v>176</v>
      </c>
      <c r="AT180" s="209" t="s">
        <v>277</v>
      </c>
      <c r="AU180" s="209" t="s">
        <v>89</v>
      </c>
      <c r="AY180" s="16" t="s">
        <v>133</v>
      </c>
      <c r="BE180" s="210">
        <f t="shared" si="34"/>
        <v>0</v>
      </c>
      <c r="BF180" s="210">
        <f t="shared" si="35"/>
        <v>0</v>
      </c>
      <c r="BG180" s="210">
        <f t="shared" si="36"/>
        <v>0</v>
      </c>
      <c r="BH180" s="210">
        <f t="shared" si="37"/>
        <v>0</v>
      </c>
      <c r="BI180" s="210">
        <f t="shared" si="38"/>
        <v>0</v>
      </c>
      <c r="BJ180" s="16" t="s">
        <v>89</v>
      </c>
      <c r="BK180" s="210">
        <f t="shared" si="39"/>
        <v>0</v>
      </c>
      <c r="BL180" s="16" t="s">
        <v>141</v>
      </c>
      <c r="BM180" s="209" t="s">
        <v>297</v>
      </c>
    </row>
    <row r="181" spans="1:65" s="2" customFormat="1" ht="21.75" customHeight="1">
      <c r="A181" s="32"/>
      <c r="B181" s="33"/>
      <c r="C181" s="237" t="s">
        <v>298</v>
      </c>
      <c r="D181" s="237" t="s">
        <v>277</v>
      </c>
      <c r="E181" s="238" t="s">
        <v>299</v>
      </c>
      <c r="F181" s="239" t="s">
        <v>300</v>
      </c>
      <c r="G181" s="240" t="s">
        <v>185</v>
      </c>
      <c r="H181" s="241">
        <v>1</v>
      </c>
      <c r="I181" s="242"/>
      <c r="J181" s="243"/>
      <c r="K181" s="244">
        <f t="shared" si="27"/>
        <v>0</v>
      </c>
      <c r="L181" s="239" t="s">
        <v>140</v>
      </c>
      <c r="M181" s="245"/>
      <c r="N181" s="246" t="s">
        <v>1</v>
      </c>
      <c r="O181" s="205" t="s">
        <v>44</v>
      </c>
      <c r="P181" s="206">
        <f t="shared" si="28"/>
        <v>0</v>
      </c>
      <c r="Q181" s="206">
        <f t="shared" si="29"/>
        <v>0</v>
      </c>
      <c r="R181" s="206">
        <f t="shared" si="30"/>
        <v>0</v>
      </c>
      <c r="S181" s="68"/>
      <c r="T181" s="207">
        <f t="shared" si="31"/>
        <v>0</v>
      </c>
      <c r="U181" s="207">
        <v>0.45</v>
      </c>
      <c r="V181" s="207">
        <f t="shared" si="32"/>
        <v>0.45</v>
      </c>
      <c r="W181" s="207">
        <v>0</v>
      </c>
      <c r="X181" s="208">
        <f t="shared" si="33"/>
        <v>0</v>
      </c>
      <c r="Y181" s="32"/>
      <c r="Z181" s="32"/>
      <c r="AA181" s="32"/>
      <c r="AB181" s="32"/>
      <c r="AC181" s="32"/>
      <c r="AD181" s="32"/>
      <c r="AE181" s="32"/>
      <c r="AR181" s="209" t="s">
        <v>176</v>
      </c>
      <c r="AT181" s="209" t="s">
        <v>277</v>
      </c>
      <c r="AU181" s="209" t="s">
        <v>89</v>
      </c>
      <c r="AY181" s="16" t="s">
        <v>133</v>
      </c>
      <c r="BE181" s="210">
        <f t="shared" si="34"/>
        <v>0</v>
      </c>
      <c r="BF181" s="210">
        <f t="shared" si="35"/>
        <v>0</v>
      </c>
      <c r="BG181" s="210">
        <f t="shared" si="36"/>
        <v>0</v>
      </c>
      <c r="BH181" s="210">
        <f t="shared" si="37"/>
        <v>0</v>
      </c>
      <c r="BI181" s="210">
        <f t="shared" si="38"/>
        <v>0</v>
      </c>
      <c r="BJ181" s="16" t="s">
        <v>89</v>
      </c>
      <c r="BK181" s="210">
        <f t="shared" si="39"/>
        <v>0</v>
      </c>
      <c r="BL181" s="16" t="s">
        <v>141</v>
      </c>
      <c r="BM181" s="209" t="s">
        <v>301</v>
      </c>
    </row>
    <row r="182" spans="1:65" s="2" customFormat="1" ht="21.75" customHeight="1">
      <c r="A182" s="32"/>
      <c r="B182" s="33"/>
      <c r="C182" s="237" t="s">
        <v>302</v>
      </c>
      <c r="D182" s="237" t="s">
        <v>277</v>
      </c>
      <c r="E182" s="238" t="s">
        <v>303</v>
      </c>
      <c r="F182" s="239" t="s">
        <v>304</v>
      </c>
      <c r="G182" s="240" t="s">
        <v>185</v>
      </c>
      <c r="H182" s="241">
        <v>1</v>
      </c>
      <c r="I182" s="242"/>
      <c r="J182" s="243"/>
      <c r="K182" s="244">
        <f t="shared" si="27"/>
        <v>0</v>
      </c>
      <c r="L182" s="239" t="s">
        <v>140</v>
      </c>
      <c r="M182" s="245"/>
      <c r="N182" s="246" t="s">
        <v>1</v>
      </c>
      <c r="O182" s="205" t="s">
        <v>44</v>
      </c>
      <c r="P182" s="206">
        <f t="shared" si="28"/>
        <v>0</v>
      </c>
      <c r="Q182" s="206">
        <f t="shared" si="29"/>
        <v>0</v>
      </c>
      <c r="R182" s="206">
        <f t="shared" si="30"/>
        <v>0</v>
      </c>
      <c r="S182" s="68"/>
      <c r="T182" s="207">
        <f t="shared" si="31"/>
        <v>0</v>
      </c>
      <c r="U182" s="207">
        <v>37.996000000000002</v>
      </c>
      <c r="V182" s="207">
        <f t="shared" si="32"/>
        <v>37.996000000000002</v>
      </c>
      <c r="W182" s="207">
        <v>0</v>
      </c>
      <c r="X182" s="208">
        <f t="shared" si="33"/>
        <v>0</v>
      </c>
      <c r="Y182" s="32"/>
      <c r="Z182" s="32"/>
      <c r="AA182" s="32"/>
      <c r="AB182" s="32"/>
      <c r="AC182" s="32"/>
      <c r="AD182" s="32"/>
      <c r="AE182" s="32"/>
      <c r="AR182" s="209" t="s">
        <v>176</v>
      </c>
      <c r="AT182" s="209" t="s">
        <v>277</v>
      </c>
      <c r="AU182" s="209" t="s">
        <v>89</v>
      </c>
      <c r="AY182" s="16" t="s">
        <v>133</v>
      </c>
      <c r="BE182" s="210">
        <f t="shared" si="34"/>
        <v>0</v>
      </c>
      <c r="BF182" s="210">
        <f t="shared" si="35"/>
        <v>0</v>
      </c>
      <c r="BG182" s="210">
        <f t="shared" si="36"/>
        <v>0</v>
      </c>
      <c r="BH182" s="210">
        <f t="shared" si="37"/>
        <v>0</v>
      </c>
      <c r="BI182" s="210">
        <f t="shared" si="38"/>
        <v>0</v>
      </c>
      <c r="BJ182" s="16" t="s">
        <v>89</v>
      </c>
      <c r="BK182" s="210">
        <f t="shared" si="39"/>
        <v>0</v>
      </c>
      <c r="BL182" s="16" t="s">
        <v>141</v>
      </c>
      <c r="BM182" s="209" t="s">
        <v>305</v>
      </c>
    </row>
    <row r="183" spans="1:65" s="2" customFormat="1" ht="21.75" customHeight="1">
      <c r="A183" s="32"/>
      <c r="B183" s="33"/>
      <c r="C183" s="237" t="s">
        <v>306</v>
      </c>
      <c r="D183" s="237" t="s">
        <v>277</v>
      </c>
      <c r="E183" s="238" t="s">
        <v>307</v>
      </c>
      <c r="F183" s="239" t="s">
        <v>308</v>
      </c>
      <c r="G183" s="240" t="s">
        <v>139</v>
      </c>
      <c r="H183" s="241">
        <v>1710</v>
      </c>
      <c r="I183" s="242"/>
      <c r="J183" s="243"/>
      <c r="K183" s="244">
        <f t="shared" si="27"/>
        <v>0</v>
      </c>
      <c r="L183" s="239" t="s">
        <v>140</v>
      </c>
      <c r="M183" s="245"/>
      <c r="N183" s="246" t="s">
        <v>1</v>
      </c>
      <c r="O183" s="205" t="s">
        <v>44</v>
      </c>
      <c r="P183" s="206">
        <f t="shared" si="28"/>
        <v>0</v>
      </c>
      <c r="Q183" s="206">
        <f t="shared" si="29"/>
        <v>0</v>
      </c>
      <c r="R183" s="206">
        <f t="shared" si="30"/>
        <v>0</v>
      </c>
      <c r="S183" s="68"/>
      <c r="T183" s="207">
        <f t="shared" si="31"/>
        <v>0</v>
      </c>
      <c r="U183" s="207">
        <v>2.9999999999999997E-4</v>
      </c>
      <c r="V183" s="207">
        <f t="shared" si="32"/>
        <v>0.5129999999999999</v>
      </c>
      <c r="W183" s="207">
        <v>0</v>
      </c>
      <c r="X183" s="208">
        <f t="shared" si="33"/>
        <v>0</v>
      </c>
      <c r="Y183" s="32"/>
      <c r="Z183" s="32"/>
      <c r="AA183" s="32"/>
      <c r="AB183" s="32"/>
      <c r="AC183" s="32"/>
      <c r="AD183" s="32"/>
      <c r="AE183" s="32"/>
      <c r="AR183" s="209" t="s">
        <v>176</v>
      </c>
      <c r="AT183" s="209" t="s">
        <v>277</v>
      </c>
      <c r="AU183" s="209" t="s">
        <v>89</v>
      </c>
      <c r="AY183" s="16" t="s">
        <v>133</v>
      </c>
      <c r="BE183" s="210">
        <f t="shared" si="34"/>
        <v>0</v>
      </c>
      <c r="BF183" s="210">
        <f t="shared" si="35"/>
        <v>0</v>
      </c>
      <c r="BG183" s="210">
        <f t="shared" si="36"/>
        <v>0</v>
      </c>
      <c r="BH183" s="210">
        <f t="shared" si="37"/>
        <v>0</v>
      </c>
      <c r="BI183" s="210">
        <f t="shared" si="38"/>
        <v>0</v>
      </c>
      <c r="BJ183" s="16" t="s">
        <v>89</v>
      </c>
      <c r="BK183" s="210">
        <f t="shared" si="39"/>
        <v>0</v>
      </c>
      <c r="BL183" s="16" t="s">
        <v>141</v>
      </c>
      <c r="BM183" s="209" t="s">
        <v>309</v>
      </c>
    </row>
    <row r="184" spans="1:65" s="2" customFormat="1" ht="21.75" customHeight="1">
      <c r="A184" s="32"/>
      <c r="B184" s="33"/>
      <c r="C184" s="237" t="s">
        <v>310</v>
      </c>
      <c r="D184" s="237" t="s">
        <v>277</v>
      </c>
      <c r="E184" s="238" t="s">
        <v>311</v>
      </c>
      <c r="F184" s="239" t="s">
        <v>312</v>
      </c>
      <c r="G184" s="240" t="s">
        <v>139</v>
      </c>
      <c r="H184" s="241">
        <v>1710</v>
      </c>
      <c r="I184" s="242"/>
      <c r="J184" s="243"/>
      <c r="K184" s="244">
        <f t="shared" si="27"/>
        <v>0</v>
      </c>
      <c r="L184" s="239" t="s">
        <v>140</v>
      </c>
      <c r="M184" s="245"/>
      <c r="N184" s="246" t="s">
        <v>1</v>
      </c>
      <c r="O184" s="205" t="s">
        <v>44</v>
      </c>
      <c r="P184" s="206">
        <f t="shared" si="28"/>
        <v>0</v>
      </c>
      <c r="Q184" s="206">
        <f t="shared" si="29"/>
        <v>0</v>
      </c>
      <c r="R184" s="206">
        <f t="shared" si="30"/>
        <v>0</v>
      </c>
      <c r="S184" s="68"/>
      <c r="T184" s="207">
        <f t="shared" si="31"/>
        <v>0</v>
      </c>
      <c r="U184" s="207">
        <v>4.0000000000000002E-4</v>
      </c>
      <c r="V184" s="207">
        <f t="shared" si="32"/>
        <v>0.68400000000000005</v>
      </c>
      <c r="W184" s="207">
        <v>0</v>
      </c>
      <c r="X184" s="208">
        <f t="shared" si="33"/>
        <v>0</v>
      </c>
      <c r="Y184" s="32"/>
      <c r="Z184" s="32"/>
      <c r="AA184" s="32"/>
      <c r="AB184" s="32"/>
      <c r="AC184" s="32"/>
      <c r="AD184" s="32"/>
      <c r="AE184" s="32"/>
      <c r="AR184" s="209" t="s">
        <v>176</v>
      </c>
      <c r="AT184" s="209" t="s">
        <v>277</v>
      </c>
      <c r="AU184" s="209" t="s">
        <v>89</v>
      </c>
      <c r="AY184" s="16" t="s">
        <v>133</v>
      </c>
      <c r="BE184" s="210">
        <f t="shared" si="34"/>
        <v>0</v>
      </c>
      <c r="BF184" s="210">
        <f t="shared" si="35"/>
        <v>0</v>
      </c>
      <c r="BG184" s="210">
        <f t="shared" si="36"/>
        <v>0</v>
      </c>
      <c r="BH184" s="210">
        <f t="shared" si="37"/>
        <v>0</v>
      </c>
      <c r="BI184" s="210">
        <f t="shared" si="38"/>
        <v>0</v>
      </c>
      <c r="BJ184" s="16" t="s">
        <v>89</v>
      </c>
      <c r="BK184" s="210">
        <f t="shared" si="39"/>
        <v>0</v>
      </c>
      <c r="BL184" s="16" t="s">
        <v>141</v>
      </c>
      <c r="BM184" s="209" t="s">
        <v>313</v>
      </c>
    </row>
    <row r="185" spans="1:65" s="2" customFormat="1" ht="21.75" customHeight="1">
      <c r="A185" s="32"/>
      <c r="B185" s="33"/>
      <c r="C185" s="237" t="s">
        <v>314</v>
      </c>
      <c r="D185" s="237" t="s">
        <v>277</v>
      </c>
      <c r="E185" s="238" t="s">
        <v>315</v>
      </c>
      <c r="F185" s="239" t="s">
        <v>316</v>
      </c>
      <c r="G185" s="240" t="s">
        <v>185</v>
      </c>
      <c r="H185" s="241">
        <v>1</v>
      </c>
      <c r="I185" s="242"/>
      <c r="J185" s="243"/>
      <c r="K185" s="244">
        <f t="shared" si="27"/>
        <v>0</v>
      </c>
      <c r="L185" s="239" t="s">
        <v>140</v>
      </c>
      <c r="M185" s="245"/>
      <c r="N185" s="246" t="s">
        <v>1</v>
      </c>
      <c r="O185" s="205" t="s">
        <v>44</v>
      </c>
      <c r="P185" s="206">
        <f t="shared" si="28"/>
        <v>0</v>
      </c>
      <c r="Q185" s="206">
        <f t="shared" si="29"/>
        <v>0</v>
      </c>
      <c r="R185" s="206">
        <f t="shared" si="30"/>
        <v>0</v>
      </c>
      <c r="S185" s="68"/>
      <c r="T185" s="207">
        <f t="shared" si="31"/>
        <v>0</v>
      </c>
      <c r="U185" s="207">
        <v>37.996000000000002</v>
      </c>
      <c r="V185" s="207">
        <f t="shared" si="32"/>
        <v>37.996000000000002</v>
      </c>
      <c r="W185" s="207">
        <v>0</v>
      </c>
      <c r="X185" s="208">
        <f t="shared" si="33"/>
        <v>0</v>
      </c>
      <c r="Y185" s="32"/>
      <c r="Z185" s="32"/>
      <c r="AA185" s="32"/>
      <c r="AB185" s="32"/>
      <c r="AC185" s="32"/>
      <c r="AD185" s="32"/>
      <c r="AE185" s="32"/>
      <c r="AR185" s="209" t="s">
        <v>176</v>
      </c>
      <c r="AT185" s="209" t="s">
        <v>277</v>
      </c>
      <c r="AU185" s="209" t="s">
        <v>89</v>
      </c>
      <c r="AY185" s="16" t="s">
        <v>133</v>
      </c>
      <c r="BE185" s="210">
        <f t="shared" si="34"/>
        <v>0</v>
      </c>
      <c r="BF185" s="210">
        <f t="shared" si="35"/>
        <v>0</v>
      </c>
      <c r="BG185" s="210">
        <f t="shared" si="36"/>
        <v>0</v>
      </c>
      <c r="BH185" s="210">
        <f t="shared" si="37"/>
        <v>0</v>
      </c>
      <c r="BI185" s="210">
        <f t="shared" si="38"/>
        <v>0</v>
      </c>
      <c r="BJ185" s="16" t="s">
        <v>89</v>
      </c>
      <c r="BK185" s="210">
        <f t="shared" si="39"/>
        <v>0</v>
      </c>
      <c r="BL185" s="16" t="s">
        <v>141</v>
      </c>
      <c r="BM185" s="209" t="s">
        <v>317</v>
      </c>
    </row>
    <row r="186" spans="1:65" s="2" customFormat="1" ht="21.75" customHeight="1">
      <c r="A186" s="32"/>
      <c r="B186" s="33"/>
      <c r="C186" s="237" t="s">
        <v>318</v>
      </c>
      <c r="D186" s="237" t="s">
        <v>277</v>
      </c>
      <c r="E186" s="238" t="s">
        <v>315</v>
      </c>
      <c r="F186" s="239" t="s">
        <v>316</v>
      </c>
      <c r="G186" s="240" t="s">
        <v>185</v>
      </c>
      <c r="H186" s="241">
        <v>1</v>
      </c>
      <c r="I186" s="242"/>
      <c r="J186" s="243"/>
      <c r="K186" s="244">
        <f t="shared" si="27"/>
        <v>0</v>
      </c>
      <c r="L186" s="239" t="s">
        <v>140</v>
      </c>
      <c r="M186" s="245"/>
      <c r="N186" s="246" t="s">
        <v>1</v>
      </c>
      <c r="O186" s="205" t="s">
        <v>44</v>
      </c>
      <c r="P186" s="206">
        <f t="shared" si="28"/>
        <v>0</v>
      </c>
      <c r="Q186" s="206">
        <f t="shared" si="29"/>
        <v>0</v>
      </c>
      <c r="R186" s="206">
        <f t="shared" si="30"/>
        <v>0</v>
      </c>
      <c r="S186" s="68"/>
      <c r="T186" s="207">
        <f t="shared" si="31"/>
        <v>0</v>
      </c>
      <c r="U186" s="207">
        <v>37.996000000000002</v>
      </c>
      <c r="V186" s="207">
        <f t="shared" si="32"/>
        <v>37.996000000000002</v>
      </c>
      <c r="W186" s="207">
        <v>0</v>
      </c>
      <c r="X186" s="208">
        <f t="shared" si="33"/>
        <v>0</v>
      </c>
      <c r="Y186" s="32"/>
      <c r="Z186" s="32"/>
      <c r="AA186" s="32"/>
      <c r="AB186" s="32"/>
      <c r="AC186" s="32"/>
      <c r="AD186" s="32"/>
      <c r="AE186" s="32"/>
      <c r="AR186" s="209" t="s">
        <v>176</v>
      </c>
      <c r="AT186" s="209" t="s">
        <v>277</v>
      </c>
      <c r="AU186" s="209" t="s">
        <v>89</v>
      </c>
      <c r="AY186" s="16" t="s">
        <v>133</v>
      </c>
      <c r="BE186" s="210">
        <f t="shared" si="34"/>
        <v>0</v>
      </c>
      <c r="BF186" s="210">
        <f t="shared" si="35"/>
        <v>0</v>
      </c>
      <c r="BG186" s="210">
        <f t="shared" si="36"/>
        <v>0</v>
      </c>
      <c r="BH186" s="210">
        <f t="shared" si="37"/>
        <v>0</v>
      </c>
      <c r="BI186" s="210">
        <f t="shared" si="38"/>
        <v>0</v>
      </c>
      <c r="BJ186" s="16" t="s">
        <v>89</v>
      </c>
      <c r="BK186" s="210">
        <f t="shared" si="39"/>
        <v>0</v>
      </c>
      <c r="BL186" s="16" t="s">
        <v>141</v>
      </c>
      <c r="BM186" s="209" t="s">
        <v>319</v>
      </c>
    </row>
    <row r="187" spans="1:65" s="2" customFormat="1" ht="21.75" customHeight="1">
      <c r="A187" s="32"/>
      <c r="B187" s="33"/>
      <c r="C187" s="237" t="s">
        <v>320</v>
      </c>
      <c r="D187" s="237" t="s">
        <v>277</v>
      </c>
      <c r="E187" s="238" t="s">
        <v>321</v>
      </c>
      <c r="F187" s="239" t="s">
        <v>322</v>
      </c>
      <c r="G187" s="240" t="s">
        <v>179</v>
      </c>
      <c r="H187" s="241">
        <v>34</v>
      </c>
      <c r="I187" s="242"/>
      <c r="J187" s="243"/>
      <c r="K187" s="244">
        <f t="shared" si="27"/>
        <v>0</v>
      </c>
      <c r="L187" s="239" t="s">
        <v>140</v>
      </c>
      <c r="M187" s="245"/>
      <c r="N187" s="246" t="s">
        <v>1</v>
      </c>
      <c r="O187" s="205" t="s">
        <v>44</v>
      </c>
      <c r="P187" s="206">
        <f t="shared" si="28"/>
        <v>0</v>
      </c>
      <c r="Q187" s="206">
        <f t="shared" si="29"/>
        <v>0</v>
      </c>
      <c r="R187" s="206">
        <f t="shared" si="30"/>
        <v>0</v>
      </c>
      <c r="S187" s="68"/>
      <c r="T187" s="207">
        <f t="shared" si="31"/>
        <v>0</v>
      </c>
      <c r="U187" s="207">
        <v>0.16</v>
      </c>
      <c r="V187" s="207">
        <f t="shared" si="32"/>
        <v>5.44</v>
      </c>
      <c r="W187" s="207">
        <v>0</v>
      </c>
      <c r="X187" s="208">
        <f t="shared" si="33"/>
        <v>0</v>
      </c>
      <c r="Y187" s="32"/>
      <c r="Z187" s="32"/>
      <c r="AA187" s="32"/>
      <c r="AB187" s="32"/>
      <c r="AC187" s="32"/>
      <c r="AD187" s="32"/>
      <c r="AE187" s="32"/>
      <c r="AR187" s="209" t="s">
        <v>176</v>
      </c>
      <c r="AT187" s="209" t="s">
        <v>277</v>
      </c>
      <c r="AU187" s="209" t="s">
        <v>89</v>
      </c>
      <c r="AY187" s="16" t="s">
        <v>133</v>
      </c>
      <c r="BE187" s="210">
        <f t="shared" si="34"/>
        <v>0</v>
      </c>
      <c r="BF187" s="210">
        <f t="shared" si="35"/>
        <v>0</v>
      </c>
      <c r="BG187" s="210">
        <f t="shared" si="36"/>
        <v>0</v>
      </c>
      <c r="BH187" s="210">
        <f t="shared" si="37"/>
        <v>0</v>
      </c>
      <c r="BI187" s="210">
        <f t="shared" si="38"/>
        <v>0</v>
      </c>
      <c r="BJ187" s="16" t="s">
        <v>89</v>
      </c>
      <c r="BK187" s="210">
        <f t="shared" si="39"/>
        <v>0</v>
      </c>
      <c r="BL187" s="16" t="s">
        <v>141</v>
      </c>
      <c r="BM187" s="209" t="s">
        <v>323</v>
      </c>
    </row>
    <row r="188" spans="1:65" s="2" customFormat="1" ht="21.75" customHeight="1">
      <c r="A188" s="32"/>
      <c r="B188" s="33"/>
      <c r="C188" s="237" t="s">
        <v>324</v>
      </c>
      <c r="D188" s="237" t="s">
        <v>277</v>
      </c>
      <c r="E188" s="238" t="s">
        <v>325</v>
      </c>
      <c r="F188" s="239" t="s">
        <v>326</v>
      </c>
      <c r="G188" s="240" t="s">
        <v>179</v>
      </c>
      <c r="H188" s="241">
        <v>260</v>
      </c>
      <c r="I188" s="242"/>
      <c r="J188" s="243"/>
      <c r="K188" s="244">
        <f t="shared" si="27"/>
        <v>0</v>
      </c>
      <c r="L188" s="239" t="s">
        <v>140</v>
      </c>
      <c r="M188" s="245"/>
      <c r="N188" s="246" t="s">
        <v>1</v>
      </c>
      <c r="O188" s="205" t="s">
        <v>44</v>
      </c>
      <c r="P188" s="206">
        <f t="shared" si="28"/>
        <v>0</v>
      </c>
      <c r="Q188" s="206">
        <f t="shared" si="29"/>
        <v>0</v>
      </c>
      <c r="R188" s="206">
        <f t="shared" si="30"/>
        <v>0</v>
      </c>
      <c r="S188" s="68"/>
      <c r="T188" s="207">
        <f t="shared" si="31"/>
        <v>0</v>
      </c>
      <c r="U188" s="207">
        <v>4.9390000000000003E-2</v>
      </c>
      <c r="V188" s="207">
        <f t="shared" si="32"/>
        <v>12.8414</v>
      </c>
      <c r="W188" s="207">
        <v>0</v>
      </c>
      <c r="X188" s="208">
        <f t="shared" si="33"/>
        <v>0</v>
      </c>
      <c r="Y188" s="32"/>
      <c r="Z188" s="32"/>
      <c r="AA188" s="32"/>
      <c r="AB188" s="32"/>
      <c r="AC188" s="32"/>
      <c r="AD188" s="32"/>
      <c r="AE188" s="32"/>
      <c r="AR188" s="209" t="s">
        <v>176</v>
      </c>
      <c r="AT188" s="209" t="s">
        <v>277</v>
      </c>
      <c r="AU188" s="209" t="s">
        <v>89</v>
      </c>
      <c r="AY188" s="16" t="s">
        <v>133</v>
      </c>
      <c r="BE188" s="210">
        <f t="shared" si="34"/>
        <v>0</v>
      </c>
      <c r="BF188" s="210">
        <f t="shared" si="35"/>
        <v>0</v>
      </c>
      <c r="BG188" s="210">
        <f t="shared" si="36"/>
        <v>0</v>
      </c>
      <c r="BH188" s="210">
        <f t="shared" si="37"/>
        <v>0</v>
      </c>
      <c r="BI188" s="210">
        <f t="shared" si="38"/>
        <v>0</v>
      </c>
      <c r="BJ188" s="16" t="s">
        <v>89</v>
      </c>
      <c r="BK188" s="210">
        <f t="shared" si="39"/>
        <v>0</v>
      </c>
      <c r="BL188" s="16" t="s">
        <v>141</v>
      </c>
      <c r="BM188" s="209" t="s">
        <v>327</v>
      </c>
    </row>
    <row r="189" spans="1:65" s="12" customFormat="1" ht="11.25">
      <c r="B189" s="211"/>
      <c r="C189" s="212"/>
      <c r="D189" s="213" t="s">
        <v>151</v>
      </c>
      <c r="E189" s="214" t="s">
        <v>1</v>
      </c>
      <c r="F189" s="215" t="s">
        <v>328</v>
      </c>
      <c r="G189" s="212"/>
      <c r="H189" s="216">
        <v>200</v>
      </c>
      <c r="I189" s="217"/>
      <c r="J189" s="217"/>
      <c r="K189" s="212"/>
      <c r="L189" s="212"/>
      <c r="M189" s="218"/>
      <c r="N189" s="219"/>
      <c r="O189" s="220"/>
      <c r="P189" s="220"/>
      <c r="Q189" s="220"/>
      <c r="R189" s="220"/>
      <c r="S189" s="220"/>
      <c r="T189" s="220"/>
      <c r="U189" s="220"/>
      <c r="V189" s="220"/>
      <c r="W189" s="220"/>
      <c r="X189" s="221"/>
      <c r="AT189" s="222" t="s">
        <v>151</v>
      </c>
      <c r="AU189" s="222" t="s">
        <v>89</v>
      </c>
      <c r="AV189" s="12" t="s">
        <v>91</v>
      </c>
      <c r="AW189" s="12" t="s">
        <v>5</v>
      </c>
      <c r="AX189" s="12" t="s">
        <v>81</v>
      </c>
      <c r="AY189" s="222" t="s">
        <v>133</v>
      </c>
    </row>
    <row r="190" spans="1:65" s="12" customFormat="1" ht="11.25">
      <c r="B190" s="211"/>
      <c r="C190" s="212"/>
      <c r="D190" s="213" t="s">
        <v>151</v>
      </c>
      <c r="E190" s="214" t="s">
        <v>1</v>
      </c>
      <c r="F190" s="215" t="s">
        <v>329</v>
      </c>
      <c r="G190" s="212"/>
      <c r="H190" s="216">
        <v>60</v>
      </c>
      <c r="I190" s="217"/>
      <c r="J190" s="217"/>
      <c r="K190" s="212"/>
      <c r="L190" s="212"/>
      <c r="M190" s="218"/>
      <c r="N190" s="219"/>
      <c r="O190" s="220"/>
      <c r="P190" s="220"/>
      <c r="Q190" s="220"/>
      <c r="R190" s="220"/>
      <c r="S190" s="220"/>
      <c r="T190" s="220"/>
      <c r="U190" s="220"/>
      <c r="V190" s="220"/>
      <c r="W190" s="220"/>
      <c r="X190" s="221"/>
      <c r="AT190" s="222" t="s">
        <v>151</v>
      </c>
      <c r="AU190" s="222" t="s">
        <v>89</v>
      </c>
      <c r="AV190" s="12" t="s">
        <v>91</v>
      </c>
      <c r="AW190" s="12" t="s">
        <v>5</v>
      </c>
      <c r="AX190" s="12" t="s">
        <v>81</v>
      </c>
      <c r="AY190" s="222" t="s">
        <v>133</v>
      </c>
    </row>
    <row r="191" spans="1:65" s="13" customFormat="1" ht="11.25">
      <c r="B191" s="223"/>
      <c r="C191" s="224"/>
      <c r="D191" s="213" t="s">
        <v>151</v>
      </c>
      <c r="E191" s="225" t="s">
        <v>1</v>
      </c>
      <c r="F191" s="226" t="s">
        <v>155</v>
      </c>
      <c r="G191" s="224"/>
      <c r="H191" s="227">
        <v>260</v>
      </c>
      <c r="I191" s="228"/>
      <c r="J191" s="228"/>
      <c r="K191" s="224"/>
      <c r="L191" s="224"/>
      <c r="M191" s="229"/>
      <c r="N191" s="230"/>
      <c r="O191" s="231"/>
      <c r="P191" s="231"/>
      <c r="Q191" s="231"/>
      <c r="R191" s="231"/>
      <c r="S191" s="231"/>
      <c r="T191" s="231"/>
      <c r="U191" s="231"/>
      <c r="V191" s="231"/>
      <c r="W191" s="231"/>
      <c r="X191" s="232"/>
      <c r="AT191" s="233" t="s">
        <v>151</v>
      </c>
      <c r="AU191" s="233" t="s">
        <v>89</v>
      </c>
      <c r="AV191" s="13" t="s">
        <v>141</v>
      </c>
      <c r="AW191" s="13" t="s">
        <v>5</v>
      </c>
      <c r="AX191" s="13" t="s">
        <v>89</v>
      </c>
      <c r="AY191" s="233" t="s">
        <v>133</v>
      </c>
    </row>
    <row r="192" spans="1:65" s="2" customFormat="1" ht="21.75" customHeight="1">
      <c r="A192" s="32"/>
      <c r="B192" s="33"/>
      <c r="C192" s="237" t="s">
        <v>330</v>
      </c>
      <c r="D192" s="237" t="s">
        <v>277</v>
      </c>
      <c r="E192" s="238" t="s">
        <v>331</v>
      </c>
      <c r="F192" s="239" t="s">
        <v>332</v>
      </c>
      <c r="G192" s="240" t="s">
        <v>185</v>
      </c>
      <c r="H192" s="241">
        <v>590</v>
      </c>
      <c r="I192" s="242"/>
      <c r="J192" s="243"/>
      <c r="K192" s="244">
        <f>ROUND(P192*H192,2)</f>
        <v>0</v>
      </c>
      <c r="L192" s="239" t="s">
        <v>140</v>
      </c>
      <c r="M192" s="245"/>
      <c r="N192" s="246" t="s">
        <v>1</v>
      </c>
      <c r="O192" s="205" t="s">
        <v>44</v>
      </c>
      <c r="P192" s="206">
        <f>I192+J192</f>
        <v>0</v>
      </c>
      <c r="Q192" s="206">
        <f>ROUND(I192*H192,2)</f>
        <v>0</v>
      </c>
      <c r="R192" s="206">
        <f>ROUND(J192*H192,2)</f>
        <v>0</v>
      </c>
      <c r="S192" s="68"/>
      <c r="T192" s="207">
        <f>S192*H192</f>
        <v>0</v>
      </c>
      <c r="U192" s="207">
        <v>0.32700000000000001</v>
      </c>
      <c r="V192" s="207">
        <f>U192*H192</f>
        <v>192.93</v>
      </c>
      <c r="W192" s="207">
        <v>0</v>
      </c>
      <c r="X192" s="208">
        <f>W192*H192</f>
        <v>0</v>
      </c>
      <c r="Y192" s="32"/>
      <c r="Z192" s="32"/>
      <c r="AA192" s="32"/>
      <c r="AB192" s="32"/>
      <c r="AC192" s="32"/>
      <c r="AD192" s="32"/>
      <c r="AE192" s="32"/>
      <c r="AR192" s="209" t="s">
        <v>176</v>
      </c>
      <c r="AT192" s="209" t="s">
        <v>277</v>
      </c>
      <c r="AU192" s="209" t="s">
        <v>89</v>
      </c>
      <c r="AY192" s="16" t="s">
        <v>133</v>
      </c>
      <c r="BE192" s="210">
        <f>IF(O192="základní",K192,0)</f>
        <v>0</v>
      </c>
      <c r="BF192" s="210">
        <f>IF(O192="snížená",K192,0)</f>
        <v>0</v>
      </c>
      <c r="BG192" s="210">
        <f>IF(O192="zákl. přenesená",K192,0)</f>
        <v>0</v>
      </c>
      <c r="BH192" s="210">
        <f>IF(O192="sníž. přenesená",K192,0)</f>
        <v>0</v>
      </c>
      <c r="BI192" s="210">
        <f>IF(O192="nulová",K192,0)</f>
        <v>0</v>
      </c>
      <c r="BJ192" s="16" t="s">
        <v>89</v>
      </c>
      <c r="BK192" s="210">
        <f>ROUND(P192*H192,2)</f>
        <v>0</v>
      </c>
      <c r="BL192" s="16" t="s">
        <v>141</v>
      </c>
      <c r="BM192" s="209" t="s">
        <v>333</v>
      </c>
    </row>
    <row r="193" spans="1:65" s="2" customFormat="1" ht="21.75" customHeight="1">
      <c r="A193" s="32"/>
      <c r="B193" s="33"/>
      <c r="C193" s="237" t="s">
        <v>334</v>
      </c>
      <c r="D193" s="237" t="s">
        <v>277</v>
      </c>
      <c r="E193" s="238" t="s">
        <v>335</v>
      </c>
      <c r="F193" s="239" t="s">
        <v>336</v>
      </c>
      <c r="G193" s="240" t="s">
        <v>185</v>
      </c>
      <c r="H193" s="241">
        <v>10</v>
      </c>
      <c r="I193" s="242"/>
      <c r="J193" s="243"/>
      <c r="K193" s="244">
        <f>ROUND(P193*H193,2)</f>
        <v>0</v>
      </c>
      <c r="L193" s="239" t="s">
        <v>140</v>
      </c>
      <c r="M193" s="245"/>
      <c r="N193" s="246" t="s">
        <v>1</v>
      </c>
      <c r="O193" s="205" t="s">
        <v>44</v>
      </c>
      <c r="P193" s="206">
        <f>I193+J193</f>
        <v>0</v>
      </c>
      <c r="Q193" s="206">
        <f>ROUND(I193*H193,2)</f>
        <v>0</v>
      </c>
      <c r="R193" s="206">
        <f>ROUND(J193*H193,2)</f>
        <v>0</v>
      </c>
      <c r="S193" s="68"/>
      <c r="T193" s="207">
        <f>S193*H193</f>
        <v>0</v>
      </c>
      <c r="U193" s="207">
        <v>0.28306999999999999</v>
      </c>
      <c r="V193" s="207">
        <f>U193*H193</f>
        <v>2.8306999999999998</v>
      </c>
      <c r="W193" s="207">
        <v>0</v>
      </c>
      <c r="X193" s="208">
        <f>W193*H193</f>
        <v>0</v>
      </c>
      <c r="Y193" s="32"/>
      <c r="Z193" s="32"/>
      <c r="AA193" s="32"/>
      <c r="AB193" s="32"/>
      <c r="AC193" s="32"/>
      <c r="AD193" s="32"/>
      <c r="AE193" s="32"/>
      <c r="AR193" s="209" t="s">
        <v>176</v>
      </c>
      <c r="AT193" s="209" t="s">
        <v>277</v>
      </c>
      <c r="AU193" s="209" t="s">
        <v>89</v>
      </c>
      <c r="AY193" s="16" t="s">
        <v>133</v>
      </c>
      <c r="BE193" s="210">
        <f>IF(O193="základní",K193,0)</f>
        <v>0</v>
      </c>
      <c r="BF193" s="210">
        <f>IF(O193="snížená",K193,0)</f>
        <v>0</v>
      </c>
      <c r="BG193" s="210">
        <f>IF(O193="zákl. přenesená",K193,0)</f>
        <v>0</v>
      </c>
      <c r="BH193" s="210">
        <f>IF(O193="sníž. přenesená",K193,0)</f>
        <v>0</v>
      </c>
      <c r="BI193" s="210">
        <f>IF(O193="nulová",K193,0)</f>
        <v>0</v>
      </c>
      <c r="BJ193" s="16" t="s">
        <v>89</v>
      </c>
      <c r="BK193" s="210">
        <f>ROUND(P193*H193,2)</f>
        <v>0</v>
      </c>
      <c r="BL193" s="16" t="s">
        <v>141</v>
      </c>
      <c r="BM193" s="209" t="s">
        <v>337</v>
      </c>
    </row>
    <row r="194" spans="1:65" s="11" customFormat="1" ht="25.9" customHeight="1">
      <c r="B194" s="182"/>
      <c r="C194" s="183"/>
      <c r="D194" s="184" t="s">
        <v>80</v>
      </c>
      <c r="E194" s="185" t="s">
        <v>338</v>
      </c>
      <c r="F194" s="185" t="s">
        <v>339</v>
      </c>
      <c r="G194" s="183"/>
      <c r="H194" s="183"/>
      <c r="I194" s="186"/>
      <c r="J194" s="186"/>
      <c r="K194" s="187">
        <f>BK194</f>
        <v>0</v>
      </c>
      <c r="L194" s="183"/>
      <c r="M194" s="188"/>
      <c r="N194" s="189"/>
      <c r="O194" s="190"/>
      <c r="P194" s="190"/>
      <c r="Q194" s="191">
        <f>SUM(Q195:Q242)</f>
        <v>0</v>
      </c>
      <c r="R194" s="191">
        <f>SUM(R195:R242)</f>
        <v>0</v>
      </c>
      <c r="S194" s="190"/>
      <c r="T194" s="192">
        <f>SUM(T195:T242)</f>
        <v>0</v>
      </c>
      <c r="U194" s="190"/>
      <c r="V194" s="192">
        <f>SUM(V195:V242)</f>
        <v>0</v>
      </c>
      <c r="W194" s="190"/>
      <c r="X194" s="193">
        <f>SUM(X195:X242)</f>
        <v>0</v>
      </c>
      <c r="AR194" s="194" t="s">
        <v>141</v>
      </c>
      <c r="AT194" s="195" t="s">
        <v>80</v>
      </c>
      <c r="AU194" s="195" t="s">
        <v>81</v>
      </c>
      <c r="AY194" s="194" t="s">
        <v>133</v>
      </c>
      <c r="BK194" s="196">
        <f>SUM(BK195:BK242)</f>
        <v>0</v>
      </c>
    </row>
    <row r="195" spans="1:65" s="2" customFormat="1" ht="33" customHeight="1">
      <c r="A195" s="32"/>
      <c r="B195" s="33"/>
      <c r="C195" s="197" t="s">
        <v>340</v>
      </c>
      <c r="D195" s="197" t="s">
        <v>136</v>
      </c>
      <c r="E195" s="198" t="s">
        <v>341</v>
      </c>
      <c r="F195" s="199" t="s">
        <v>342</v>
      </c>
      <c r="G195" s="200" t="s">
        <v>185</v>
      </c>
      <c r="H195" s="201">
        <v>0.5</v>
      </c>
      <c r="I195" s="202"/>
      <c r="J195" s="202"/>
      <c r="K195" s="203">
        <f>ROUND(P195*H195,2)</f>
        <v>0</v>
      </c>
      <c r="L195" s="199" t="s">
        <v>140</v>
      </c>
      <c r="M195" s="37"/>
      <c r="N195" s="204" t="s">
        <v>1</v>
      </c>
      <c r="O195" s="205" t="s">
        <v>44</v>
      </c>
      <c r="P195" s="206">
        <f>I195+J195</f>
        <v>0</v>
      </c>
      <c r="Q195" s="206">
        <f>ROUND(I195*H195,2)</f>
        <v>0</v>
      </c>
      <c r="R195" s="206">
        <f>ROUND(J195*H195,2)</f>
        <v>0</v>
      </c>
      <c r="S195" s="68"/>
      <c r="T195" s="207">
        <f>S195*H195</f>
        <v>0</v>
      </c>
      <c r="U195" s="207">
        <v>0</v>
      </c>
      <c r="V195" s="207">
        <f>U195*H195</f>
        <v>0</v>
      </c>
      <c r="W195" s="207">
        <v>0</v>
      </c>
      <c r="X195" s="208">
        <f>W195*H195</f>
        <v>0</v>
      </c>
      <c r="Y195" s="32"/>
      <c r="Z195" s="32"/>
      <c r="AA195" s="32"/>
      <c r="AB195" s="32"/>
      <c r="AC195" s="32"/>
      <c r="AD195" s="32"/>
      <c r="AE195" s="32"/>
      <c r="AR195" s="209" t="s">
        <v>343</v>
      </c>
      <c r="AT195" s="209" t="s">
        <v>136</v>
      </c>
      <c r="AU195" s="209" t="s">
        <v>89</v>
      </c>
      <c r="AY195" s="16" t="s">
        <v>133</v>
      </c>
      <c r="BE195" s="210">
        <f>IF(O195="základní",K195,0)</f>
        <v>0</v>
      </c>
      <c r="BF195" s="210">
        <f>IF(O195="snížená",K195,0)</f>
        <v>0</v>
      </c>
      <c r="BG195" s="210">
        <f>IF(O195="zákl. přenesená",K195,0)</f>
        <v>0</v>
      </c>
      <c r="BH195" s="210">
        <f>IF(O195="sníž. přenesená",K195,0)</f>
        <v>0</v>
      </c>
      <c r="BI195" s="210">
        <f>IF(O195="nulová",K195,0)</f>
        <v>0</v>
      </c>
      <c r="BJ195" s="16" t="s">
        <v>89</v>
      </c>
      <c r="BK195" s="210">
        <f>ROUND(P195*H195,2)</f>
        <v>0</v>
      </c>
      <c r="BL195" s="16" t="s">
        <v>343</v>
      </c>
      <c r="BM195" s="209" t="s">
        <v>344</v>
      </c>
    </row>
    <row r="196" spans="1:65" s="2" customFormat="1" ht="19.5">
      <c r="A196" s="32"/>
      <c r="B196" s="33"/>
      <c r="C196" s="34"/>
      <c r="D196" s="213" t="s">
        <v>174</v>
      </c>
      <c r="E196" s="34"/>
      <c r="F196" s="234" t="s">
        <v>345</v>
      </c>
      <c r="G196" s="34"/>
      <c r="H196" s="34"/>
      <c r="I196" s="113"/>
      <c r="J196" s="113"/>
      <c r="K196" s="34"/>
      <c r="L196" s="34"/>
      <c r="M196" s="37"/>
      <c r="N196" s="235"/>
      <c r="O196" s="236"/>
      <c r="P196" s="68"/>
      <c r="Q196" s="68"/>
      <c r="R196" s="68"/>
      <c r="S196" s="68"/>
      <c r="T196" s="68"/>
      <c r="U196" s="68"/>
      <c r="V196" s="68"/>
      <c r="W196" s="68"/>
      <c r="X196" s="69"/>
      <c r="Y196" s="32"/>
      <c r="Z196" s="32"/>
      <c r="AA196" s="32"/>
      <c r="AB196" s="32"/>
      <c r="AC196" s="32"/>
      <c r="AD196" s="32"/>
      <c r="AE196" s="32"/>
      <c r="AT196" s="16" t="s">
        <v>174</v>
      </c>
      <c r="AU196" s="16" t="s">
        <v>89</v>
      </c>
    </row>
    <row r="197" spans="1:65" s="12" customFormat="1" ht="11.25">
      <c r="B197" s="211"/>
      <c r="C197" s="212"/>
      <c r="D197" s="213" t="s">
        <v>151</v>
      </c>
      <c r="E197" s="214" t="s">
        <v>1</v>
      </c>
      <c r="F197" s="215" t="s">
        <v>346</v>
      </c>
      <c r="G197" s="212"/>
      <c r="H197" s="216">
        <v>0.5</v>
      </c>
      <c r="I197" s="217"/>
      <c r="J197" s="217"/>
      <c r="K197" s="212"/>
      <c r="L197" s="212"/>
      <c r="M197" s="218"/>
      <c r="N197" s="219"/>
      <c r="O197" s="220"/>
      <c r="P197" s="220"/>
      <c r="Q197" s="220"/>
      <c r="R197" s="220"/>
      <c r="S197" s="220"/>
      <c r="T197" s="220"/>
      <c r="U197" s="220"/>
      <c r="V197" s="220"/>
      <c r="W197" s="220"/>
      <c r="X197" s="221"/>
      <c r="AT197" s="222" t="s">
        <v>151</v>
      </c>
      <c r="AU197" s="222" t="s">
        <v>89</v>
      </c>
      <c r="AV197" s="12" t="s">
        <v>91</v>
      </c>
      <c r="AW197" s="12" t="s">
        <v>5</v>
      </c>
      <c r="AX197" s="12" t="s">
        <v>89</v>
      </c>
      <c r="AY197" s="222" t="s">
        <v>133</v>
      </c>
    </row>
    <row r="198" spans="1:65" s="2" customFormat="1" ht="21.75" customHeight="1">
      <c r="A198" s="32"/>
      <c r="B198" s="33"/>
      <c r="C198" s="197" t="s">
        <v>347</v>
      </c>
      <c r="D198" s="197" t="s">
        <v>136</v>
      </c>
      <c r="E198" s="198" t="s">
        <v>348</v>
      </c>
      <c r="F198" s="199" t="s">
        <v>349</v>
      </c>
      <c r="G198" s="200" t="s">
        <v>270</v>
      </c>
      <c r="H198" s="201">
        <v>2476.5149999999999</v>
      </c>
      <c r="I198" s="202"/>
      <c r="J198" s="202"/>
      <c r="K198" s="203">
        <f>ROUND(P198*H198,2)</f>
        <v>0</v>
      </c>
      <c r="L198" s="199" t="s">
        <v>140</v>
      </c>
      <c r="M198" s="37"/>
      <c r="N198" s="204" t="s">
        <v>1</v>
      </c>
      <c r="O198" s="205" t="s">
        <v>44</v>
      </c>
      <c r="P198" s="206">
        <f>I198+J198</f>
        <v>0</v>
      </c>
      <c r="Q198" s="206">
        <f>ROUND(I198*H198,2)</f>
        <v>0</v>
      </c>
      <c r="R198" s="206">
        <f>ROUND(J198*H198,2)</f>
        <v>0</v>
      </c>
      <c r="S198" s="68"/>
      <c r="T198" s="207">
        <f>S198*H198</f>
        <v>0</v>
      </c>
      <c r="U198" s="207">
        <v>0</v>
      </c>
      <c r="V198" s="207">
        <f>U198*H198</f>
        <v>0</v>
      </c>
      <c r="W198" s="207">
        <v>0</v>
      </c>
      <c r="X198" s="208">
        <f>W198*H198</f>
        <v>0</v>
      </c>
      <c r="Y198" s="32"/>
      <c r="Z198" s="32"/>
      <c r="AA198" s="32"/>
      <c r="AB198" s="32"/>
      <c r="AC198" s="32"/>
      <c r="AD198" s="32"/>
      <c r="AE198" s="32"/>
      <c r="AR198" s="209" t="s">
        <v>343</v>
      </c>
      <c r="AT198" s="209" t="s">
        <v>136</v>
      </c>
      <c r="AU198" s="209" t="s">
        <v>89</v>
      </c>
      <c r="AY198" s="16" t="s">
        <v>133</v>
      </c>
      <c r="BE198" s="210">
        <f>IF(O198="základní",K198,0)</f>
        <v>0</v>
      </c>
      <c r="BF198" s="210">
        <f>IF(O198="snížená",K198,0)</f>
        <v>0</v>
      </c>
      <c r="BG198" s="210">
        <f>IF(O198="zákl. přenesená",K198,0)</f>
        <v>0</v>
      </c>
      <c r="BH198" s="210">
        <f>IF(O198="sníž. přenesená",K198,0)</f>
        <v>0</v>
      </c>
      <c r="BI198" s="210">
        <f>IF(O198="nulová",K198,0)</f>
        <v>0</v>
      </c>
      <c r="BJ198" s="16" t="s">
        <v>89</v>
      </c>
      <c r="BK198" s="210">
        <f>ROUND(P198*H198,2)</f>
        <v>0</v>
      </c>
      <c r="BL198" s="16" t="s">
        <v>343</v>
      </c>
      <c r="BM198" s="209" t="s">
        <v>350</v>
      </c>
    </row>
    <row r="199" spans="1:65" s="2" customFormat="1" ht="19.5">
      <c r="A199" s="32"/>
      <c r="B199" s="33"/>
      <c r="C199" s="34"/>
      <c r="D199" s="213" t="s">
        <v>174</v>
      </c>
      <c r="E199" s="34"/>
      <c r="F199" s="234" t="s">
        <v>351</v>
      </c>
      <c r="G199" s="34"/>
      <c r="H199" s="34"/>
      <c r="I199" s="113"/>
      <c r="J199" s="113"/>
      <c r="K199" s="34"/>
      <c r="L199" s="34"/>
      <c r="M199" s="37"/>
      <c r="N199" s="235"/>
      <c r="O199" s="236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174</v>
      </c>
      <c r="AU199" s="16" t="s">
        <v>89</v>
      </c>
    </row>
    <row r="200" spans="1:65" s="12" customFormat="1" ht="11.25">
      <c r="B200" s="211"/>
      <c r="C200" s="212"/>
      <c r="D200" s="213" t="s">
        <v>151</v>
      </c>
      <c r="E200" s="214" t="s">
        <v>1</v>
      </c>
      <c r="F200" s="215" t="s">
        <v>352</v>
      </c>
      <c r="G200" s="212"/>
      <c r="H200" s="216">
        <v>96</v>
      </c>
      <c r="I200" s="217"/>
      <c r="J200" s="217"/>
      <c r="K200" s="212"/>
      <c r="L200" s="212"/>
      <c r="M200" s="218"/>
      <c r="N200" s="219"/>
      <c r="O200" s="220"/>
      <c r="P200" s="220"/>
      <c r="Q200" s="220"/>
      <c r="R200" s="220"/>
      <c r="S200" s="220"/>
      <c r="T200" s="220"/>
      <c r="U200" s="220"/>
      <c r="V200" s="220"/>
      <c r="W200" s="220"/>
      <c r="X200" s="221"/>
      <c r="AT200" s="222" t="s">
        <v>151</v>
      </c>
      <c r="AU200" s="222" t="s">
        <v>89</v>
      </c>
      <c r="AV200" s="12" t="s">
        <v>91</v>
      </c>
      <c r="AW200" s="12" t="s">
        <v>5</v>
      </c>
      <c r="AX200" s="12" t="s">
        <v>81</v>
      </c>
      <c r="AY200" s="222" t="s">
        <v>133</v>
      </c>
    </row>
    <row r="201" spans="1:65" s="12" customFormat="1" ht="11.25">
      <c r="B201" s="211"/>
      <c r="C201" s="212"/>
      <c r="D201" s="213" t="s">
        <v>151</v>
      </c>
      <c r="E201" s="214" t="s">
        <v>1</v>
      </c>
      <c r="F201" s="215" t="s">
        <v>353</v>
      </c>
      <c r="G201" s="212"/>
      <c r="H201" s="216">
        <v>1634.115</v>
      </c>
      <c r="I201" s="217"/>
      <c r="J201" s="217"/>
      <c r="K201" s="212"/>
      <c r="L201" s="212"/>
      <c r="M201" s="218"/>
      <c r="N201" s="219"/>
      <c r="O201" s="220"/>
      <c r="P201" s="220"/>
      <c r="Q201" s="220"/>
      <c r="R201" s="220"/>
      <c r="S201" s="220"/>
      <c r="T201" s="220"/>
      <c r="U201" s="220"/>
      <c r="V201" s="220"/>
      <c r="W201" s="220"/>
      <c r="X201" s="221"/>
      <c r="AT201" s="222" t="s">
        <v>151</v>
      </c>
      <c r="AU201" s="222" t="s">
        <v>89</v>
      </c>
      <c r="AV201" s="12" t="s">
        <v>91</v>
      </c>
      <c r="AW201" s="12" t="s">
        <v>5</v>
      </c>
      <c r="AX201" s="12" t="s">
        <v>81</v>
      </c>
      <c r="AY201" s="222" t="s">
        <v>133</v>
      </c>
    </row>
    <row r="202" spans="1:65" s="12" customFormat="1" ht="11.25">
      <c r="B202" s="211"/>
      <c r="C202" s="212"/>
      <c r="D202" s="213" t="s">
        <v>151</v>
      </c>
      <c r="E202" s="214" t="s">
        <v>1</v>
      </c>
      <c r="F202" s="215" t="s">
        <v>354</v>
      </c>
      <c r="G202" s="212"/>
      <c r="H202" s="216">
        <v>336</v>
      </c>
      <c r="I202" s="217"/>
      <c r="J202" s="217"/>
      <c r="K202" s="212"/>
      <c r="L202" s="212"/>
      <c r="M202" s="218"/>
      <c r="N202" s="219"/>
      <c r="O202" s="220"/>
      <c r="P202" s="220"/>
      <c r="Q202" s="220"/>
      <c r="R202" s="220"/>
      <c r="S202" s="220"/>
      <c r="T202" s="220"/>
      <c r="U202" s="220"/>
      <c r="V202" s="220"/>
      <c r="W202" s="220"/>
      <c r="X202" s="221"/>
      <c r="AT202" s="222" t="s">
        <v>151</v>
      </c>
      <c r="AU202" s="222" t="s">
        <v>89</v>
      </c>
      <c r="AV202" s="12" t="s">
        <v>91</v>
      </c>
      <c r="AW202" s="12" t="s">
        <v>5</v>
      </c>
      <c r="AX202" s="12" t="s">
        <v>81</v>
      </c>
      <c r="AY202" s="222" t="s">
        <v>133</v>
      </c>
    </row>
    <row r="203" spans="1:65" s="12" customFormat="1" ht="11.25">
      <c r="B203" s="211"/>
      <c r="C203" s="212"/>
      <c r="D203" s="213" t="s">
        <v>151</v>
      </c>
      <c r="E203" s="214" t="s">
        <v>1</v>
      </c>
      <c r="F203" s="215" t="s">
        <v>355</v>
      </c>
      <c r="G203" s="212"/>
      <c r="H203" s="216">
        <v>410.4</v>
      </c>
      <c r="I203" s="217"/>
      <c r="J203" s="217"/>
      <c r="K203" s="212"/>
      <c r="L203" s="212"/>
      <c r="M203" s="218"/>
      <c r="N203" s="219"/>
      <c r="O203" s="220"/>
      <c r="P203" s="220"/>
      <c r="Q203" s="220"/>
      <c r="R203" s="220"/>
      <c r="S203" s="220"/>
      <c r="T203" s="220"/>
      <c r="U203" s="220"/>
      <c r="V203" s="220"/>
      <c r="W203" s="220"/>
      <c r="X203" s="221"/>
      <c r="AT203" s="222" t="s">
        <v>151</v>
      </c>
      <c r="AU203" s="222" t="s">
        <v>89</v>
      </c>
      <c r="AV203" s="12" t="s">
        <v>91</v>
      </c>
      <c r="AW203" s="12" t="s">
        <v>5</v>
      </c>
      <c r="AX203" s="12" t="s">
        <v>81</v>
      </c>
      <c r="AY203" s="222" t="s">
        <v>133</v>
      </c>
    </row>
    <row r="204" spans="1:65" s="13" customFormat="1" ht="11.25">
      <c r="B204" s="223"/>
      <c r="C204" s="224"/>
      <c r="D204" s="213" t="s">
        <v>151</v>
      </c>
      <c r="E204" s="225" t="s">
        <v>1</v>
      </c>
      <c r="F204" s="226" t="s">
        <v>155</v>
      </c>
      <c r="G204" s="224"/>
      <c r="H204" s="227">
        <v>2476.5149999999999</v>
      </c>
      <c r="I204" s="228"/>
      <c r="J204" s="228"/>
      <c r="K204" s="224"/>
      <c r="L204" s="224"/>
      <c r="M204" s="229"/>
      <c r="N204" s="230"/>
      <c r="O204" s="231"/>
      <c r="P204" s="231"/>
      <c r="Q204" s="231"/>
      <c r="R204" s="231"/>
      <c r="S204" s="231"/>
      <c r="T204" s="231"/>
      <c r="U204" s="231"/>
      <c r="V204" s="231"/>
      <c r="W204" s="231"/>
      <c r="X204" s="232"/>
      <c r="AT204" s="233" t="s">
        <v>151</v>
      </c>
      <c r="AU204" s="233" t="s">
        <v>89</v>
      </c>
      <c r="AV204" s="13" t="s">
        <v>141</v>
      </c>
      <c r="AW204" s="13" t="s">
        <v>5</v>
      </c>
      <c r="AX204" s="13" t="s">
        <v>89</v>
      </c>
      <c r="AY204" s="233" t="s">
        <v>133</v>
      </c>
    </row>
    <row r="205" spans="1:65" s="2" customFormat="1" ht="21.75" customHeight="1">
      <c r="A205" s="32"/>
      <c r="B205" s="33"/>
      <c r="C205" s="197" t="s">
        <v>356</v>
      </c>
      <c r="D205" s="197" t="s">
        <v>136</v>
      </c>
      <c r="E205" s="198" t="s">
        <v>357</v>
      </c>
      <c r="F205" s="199" t="s">
        <v>358</v>
      </c>
      <c r="G205" s="200" t="s">
        <v>270</v>
      </c>
      <c r="H205" s="201">
        <v>2850.3130000000001</v>
      </c>
      <c r="I205" s="202"/>
      <c r="J205" s="202"/>
      <c r="K205" s="203">
        <f>ROUND(P205*H205,2)</f>
        <v>0</v>
      </c>
      <c r="L205" s="199" t="s">
        <v>140</v>
      </c>
      <c r="M205" s="37"/>
      <c r="N205" s="204" t="s">
        <v>1</v>
      </c>
      <c r="O205" s="205" t="s">
        <v>44</v>
      </c>
      <c r="P205" s="206">
        <f>I205+J205</f>
        <v>0</v>
      </c>
      <c r="Q205" s="206">
        <f>ROUND(I205*H205,2)</f>
        <v>0</v>
      </c>
      <c r="R205" s="206">
        <f>ROUND(J205*H205,2)</f>
        <v>0</v>
      </c>
      <c r="S205" s="68"/>
      <c r="T205" s="207">
        <f>S205*H205</f>
        <v>0</v>
      </c>
      <c r="U205" s="207">
        <v>0</v>
      </c>
      <c r="V205" s="207">
        <f>U205*H205</f>
        <v>0</v>
      </c>
      <c r="W205" s="207">
        <v>0</v>
      </c>
      <c r="X205" s="208">
        <f>W205*H205</f>
        <v>0</v>
      </c>
      <c r="Y205" s="32"/>
      <c r="Z205" s="32"/>
      <c r="AA205" s="32"/>
      <c r="AB205" s="32"/>
      <c r="AC205" s="32"/>
      <c r="AD205" s="32"/>
      <c r="AE205" s="32"/>
      <c r="AR205" s="209" t="s">
        <v>343</v>
      </c>
      <c r="AT205" s="209" t="s">
        <v>136</v>
      </c>
      <c r="AU205" s="209" t="s">
        <v>89</v>
      </c>
      <c r="AY205" s="16" t="s">
        <v>133</v>
      </c>
      <c r="BE205" s="210">
        <f>IF(O205="základní",K205,0)</f>
        <v>0</v>
      </c>
      <c r="BF205" s="210">
        <f>IF(O205="snížená",K205,0)</f>
        <v>0</v>
      </c>
      <c r="BG205" s="210">
        <f>IF(O205="zákl. přenesená",K205,0)</f>
        <v>0</v>
      </c>
      <c r="BH205" s="210">
        <f>IF(O205="sníž. přenesená",K205,0)</f>
        <v>0</v>
      </c>
      <c r="BI205" s="210">
        <f>IF(O205="nulová",K205,0)</f>
        <v>0</v>
      </c>
      <c r="BJ205" s="16" t="s">
        <v>89</v>
      </c>
      <c r="BK205" s="210">
        <f>ROUND(P205*H205,2)</f>
        <v>0</v>
      </c>
      <c r="BL205" s="16" t="s">
        <v>343</v>
      </c>
      <c r="BM205" s="209" t="s">
        <v>359</v>
      </c>
    </row>
    <row r="206" spans="1:65" s="2" customFormat="1" ht="19.5">
      <c r="A206" s="32"/>
      <c r="B206" s="33"/>
      <c r="C206" s="34"/>
      <c r="D206" s="213" t="s">
        <v>174</v>
      </c>
      <c r="E206" s="34"/>
      <c r="F206" s="234" t="s">
        <v>351</v>
      </c>
      <c r="G206" s="34"/>
      <c r="H206" s="34"/>
      <c r="I206" s="113"/>
      <c r="J206" s="113"/>
      <c r="K206" s="34"/>
      <c r="L206" s="34"/>
      <c r="M206" s="37"/>
      <c r="N206" s="235"/>
      <c r="O206" s="236"/>
      <c r="P206" s="68"/>
      <c r="Q206" s="68"/>
      <c r="R206" s="68"/>
      <c r="S206" s="68"/>
      <c r="T206" s="68"/>
      <c r="U206" s="68"/>
      <c r="V206" s="68"/>
      <c r="W206" s="68"/>
      <c r="X206" s="69"/>
      <c r="Y206" s="32"/>
      <c r="Z206" s="32"/>
      <c r="AA206" s="32"/>
      <c r="AB206" s="32"/>
      <c r="AC206" s="32"/>
      <c r="AD206" s="32"/>
      <c r="AE206" s="32"/>
      <c r="AT206" s="16" t="s">
        <v>174</v>
      </c>
      <c r="AU206" s="16" t="s">
        <v>89</v>
      </c>
    </row>
    <row r="207" spans="1:65" s="12" customFormat="1" ht="11.25">
      <c r="B207" s="211"/>
      <c r="C207" s="212"/>
      <c r="D207" s="213" t="s">
        <v>151</v>
      </c>
      <c r="E207" s="214" t="s">
        <v>1</v>
      </c>
      <c r="F207" s="215" t="s">
        <v>360</v>
      </c>
      <c r="G207" s="212"/>
      <c r="H207" s="216">
        <v>96</v>
      </c>
      <c r="I207" s="217"/>
      <c r="J207" s="217"/>
      <c r="K207" s="212"/>
      <c r="L207" s="212"/>
      <c r="M207" s="218"/>
      <c r="N207" s="219"/>
      <c r="O207" s="220"/>
      <c r="P207" s="220"/>
      <c r="Q207" s="220"/>
      <c r="R207" s="220"/>
      <c r="S207" s="220"/>
      <c r="T207" s="220"/>
      <c r="U207" s="220"/>
      <c r="V207" s="220"/>
      <c r="W207" s="220"/>
      <c r="X207" s="221"/>
      <c r="AT207" s="222" t="s">
        <v>151</v>
      </c>
      <c r="AU207" s="222" t="s">
        <v>89</v>
      </c>
      <c r="AV207" s="12" t="s">
        <v>91</v>
      </c>
      <c r="AW207" s="12" t="s">
        <v>5</v>
      </c>
      <c r="AX207" s="12" t="s">
        <v>81</v>
      </c>
      <c r="AY207" s="222" t="s">
        <v>133</v>
      </c>
    </row>
    <row r="208" spans="1:65" s="12" customFormat="1" ht="11.25">
      <c r="B208" s="211"/>
      <c r="C208" s="212"/>
      <c r="D208" s="213" t="s">
        <v>151</v>
      </c>
      <c r="E208" s="214" t="s">
        <v>1</v>
      </c>
      <c r="F208" s="215" t="s">
        <v>361</v>
      </c>
      <c r="G208" s="212"/>
      <c r="H208" s="216">
        <v>2292.6129999999998</v>
      </c>
      <c r="I208" s="217"/>
      <c r="J208" s="217"/>
      <c r="K208" s="212"/>
      <c r="L208" s="212"/>
      <c r="M208" s="218"/>
      <c r="N208" s="219"/>
      <c r="O208" s="220"/>
      <c r="P208" s="220"/>
      <c r="Q208" s="220"/>
      <c r="R208" s="220"/>
      <c r="S208" s="220"/>
      <c r="T208" s="220"/>
      <c r="U208" s="220"/>
      <c r="V208" s="220"/>
      <c r="W208" s="220"/>
      <c r="X208" s="221"/>
      <c r="AT208" s="222" t="s">
        <v>151</v>
      </c>
      <c r="AU208" s="222" t="s">
        <v>89</v>
      </c>
      <c r="AV208" s="12" t="s">
        <v>91</v>
      </c>
      <c r="AW208" s="12" t="s">
        <v>5</v>
      </c>
      <c r="AX208" s="12" t="s">
        <v>81</v>
      </c>
      <c r="AY208" s="222" t="s">
        <v>133</v>
      </c>
    </row>
    <row r="209" spans="1:65" s="12" customFormat="1" ht="11.25">
      <c r="B209" s="211"/>
      <c r="C209" s="212"/>
      <c r="D209" s="213" t="s">
        <v>151</v>
      </c>
      <c r="E209" s="214" t="s">
        <v>1</v>
      </c>
      <c r="F209" s="215" t="s">
        <v>362</v>
      </c>
      <c r="G209" s="212"/>
      <c r="H209" s="216">
        <v>461.7</v>
      </c>
      <c r="I209" s="217"/>
      <c r="J209" s="217"/>
      <c r="K209" s="212"/>
      <c r="L209" s="212"/>
      <c r="M209" s="218"/>
      <c r="N209" s="219"/>
      <c r="O209" s="220"/>
      <c r="P209" s="220"/>
      <c r="Q209" s="220"/>
      <c r="R209" s="220"/>
      <c r="S209" s="220"/>
      <c r="T209" s="220"/>
      <c r="U209" s="220"/>
      <c r="V209" s="220"/>
      <c r="W209" s="220"/>
      <c r="X209" s="221"/>
      <c r="AT209" s="222" t="s">
        <v>151</v>
      </c>
      <c r="AU209" s="222" t="s">
        <v>89</v>
      </c>
      <c r="AV209" s="12" t="s">
        <v>91</v>
      </c>
      <c r="AW209" s="12" t="s">
        <v>5</v>
      </c>
      <c r="AX209" s="12" t="s">
        <v>81</v>
      </c>
      <c r="AY209" s="222" t="s">
        <v>133</v>
      </c>
    </row>
    <row r="210" spans="1:65" s="13" customFormat="1" ht="11.25">
      <c r="B210" s="223"/>
      <c r="C210" s="224"/>
      <c r="D210" s="213" t="s">
        <v>151</v>
      </c>
      <c r="E210" s="225" t="s">
        <v>1</v>
      </c>
      <c r="F210" s="226" t="s">
        <v>155</v>
      </c>
      <c r="G210" s="224"/>
      <c r="H210" s="227">
        <v>2850.3129999999996</v>
      </c>
      <c r="I210" s="228"/>
      <c r="J210" s="228"/>
      <c r="K210" s="224"/>
      <c r="L210" s="224"/>
      <c r="M210" s="229"/>
      <c r="N210" s="230"/>
      <c r="O210" s="231"/>
      <c r="P210" s="231"/>
      <c r="Q210" s="231"/>
      <c r="R210" s="231"/>
      <c r="S210" s="231"/>
      <c r="T210" s="231"/>
      <c r="U210" s="231"/>
      <c r="V210" s="231"/>
      <c r="W210" s="231"/>
      <c r="X210" s="232"/>
      <c r="AT210" s="233" t="s">
        <v>151</v>
      </c>
      <c r="AU210" s="233" t="s">
        <v>89</v>
      </c>
      <c r="AV210" s="13" t="s">
        <v>141</v>
      </c>
      <c r="AW210" s="13" t="s">
        <v>5</v>
      </c>
      <c r="AX210" s="13" t="s">
        <v>89</v>
      </c>
      <c r="AY210" s="233" t="s">
        <v>133</v>
      </c>
    </row>
    <row r="211" spans="1:65" s="2" customFormat="1" ht="33" customHeight="1">
      <c r="A211" s="32"/>
      <c r="B211" s="33"/>
      <c r="C211" s="197" t="s">
        <v>363</v>
      </c>
      <c r="D211" s="197" t="s">
        <v>136</v>
      </c>
      <c r="E211" s="198" t="s">
        <v>364</v>
      </c>
      <c r="F211" s="199" t="s">
        <v>365</v>
      </c>
      <c r="G211" s="200" t="s">
        <v>270</v>
      </c>
      <c r="H211" s="201">
        <v>15</v>
      </c>
      <c r="I211" s="202"/>
      <c r="J211" s="202"/>
      <c r="K211" s="203">
        <f>ROUND(P211*H211,2)</f>
        <v>0</v>
      </c>
      <c r="L211" s="199" t="s">
        <v>140</v>
      </c>
      <c r="M211" s="37"/>
      <c r="N211" s="204" t="s">
        <v>1</v>
      </c>
      <c r="O211" s="205" t="s">
        <v>44</v>
      </c>
      <c r="P211" s="206">
        <f>I211+J211</f>
        <v>0</v>
      </c>
      <c r="Q211" s="206">
        <f>ROUND(I211*H211,2)</f>
        <v>0</v>
      </c>
      <c r="R211" s="206">
        <f>ROUND(J211*H211,2)</f>
        <v>0</v>
      </c>
      <c r="S211" s="68"/>
      <c r="T211" s="207">
        <f>S211*H211</f>
        <v>0</v>
      </c>
      <c r="U211" s="207">
        <v>0</v>
      </c>
      <c r="V211" s="207">
        <f>U211*H211</f>
        <v>0</v>
      </c>
      <c r="W211" s="207">
        <v>0</v>
      </c>
      <c r="X211" s="208">
        <f>W211*H211</f>
        <v>0</v>
      </c>
      <c r="Y211" s="32"/>
      <c r="Z211" s="32"/>
      <c r="AA211" s="32"/>
      <c r="AB211" s="32"/>
      <c r="AC211" s="32"/>
      <c r="AD211" s="32"/>
      <c r="AE211" s="32"/>
      <c r="AR211" s="209" t="s">
        <v>343</v>
      </c>
      <c r="AT211" s="209" t="s">
        <v>136</v>
      </c>
      <c r="AU211" s="209" t="s">
        <v>89</v>
      </c>
      <c r="AY211" s="16" t="s">
        <v>133</v>
      </c>
      <c r="BE211" s="210">
        <f>IF(O211="základní",K211,0)</f>
        <v>0</v>
      </c>
      <c r="BF211" s="210">
        <f>IF(O211="snížená",K211,0)</f>
        <v>0</v>
      </c>
      <c r="BG211" s="210">
        <f>IF(O211="zákl. přenesená",K211,0)</f>
        <v>0</v>
      </c>
      <c r="BH211" s="210">
        <f>IF(O211="sníž. přenesená",K211,0)</f>
        <v>0</v>
      </c>
      <c r="BI211" s="210">
        <f>IF(O211="nulová",K211,0)</f>
        <v>0</v>
      </c>
      <c r="BJ211" s="16" t="s">
        <v>89</v>
      </c>
      <c r="BK211" s="210">
        <f>ROUND(P211*H211,2)</f>
        <v>0</v>
      </c>
      <c r="BL211" s="16" t="s">
        <v>343</v>
      </c>
      <c r="BM211" s="209" t="s">
        <v>366</v>
      </c>
    </row>
    <row r="212" spans="1:65" s="2" customFormat="1" ht="19.5">
      <c r="A212" s="32"/>
      <c r="B212" s="33"/>
      <c r="C212" s="34"/>
      <c r="D212" s="213" t="s">
        <v>174</v>
      </c>
      <c r="E212" s="34"/>
      <c r="F212" s="234" t="s">
        <v>351</v>
      </c>
      <c r="G212" s="34"/>
      <c r="H212" s="34"/>
      <c r="I212" s="113"/>
      <c r="J212" s="113"/>
      <c r="K212" s="34"/>
      <c r="L212" s="34"/>
      <c r="M212" s="37"/>
      <c r="N212" s="235"/>
      <c r="O212" s="236"/>
      <c r="P212" s="68"/>
      <c r="Q212" s="68"/>
      <c r="R212" s="68"/>
      <c r="S212" s="68"/>
      <c r="T212" s="68"/>
      <c r="U212" s="68"/>
      <c r="V212" s="68"/>
      <c r="W212" s="68"/>
      <c r="X212" s="69"/>
      <c r="Y212" s="32"/>
      <c r="Z212" s="32"/>
      <c r="AA212" s="32"/>
      <c r="AB212" s="32"/>
      <c r="AC212" s="32"/>
      <c r="AD212" s="32"/>
      <c r="AE212" s="32"/>
      <c r="AT212" s="16" t="s">
        <v>174</v>
      </c>
      <c r="AU212" s="16" t="s">
        <v>89</v>
      </c>
    </row>
    <row r="213" spans="1:65" s="12" customFormat="1" ht="11.25">
      <c r="B213" s="211"/>
      <c r="C213" s="212"/>
      <c r="D213" s="213" t="s">
        <v>151</v>
      </c>
      <c r="E213" s="214" t="s">
        <v>1</v>
      </c>
      <c r="F213" s="215" t="s">
        <v>367</v>
      </c>
      <c r="G213" s="212"/>
      <c r="H213" s="216">
        <v>15</v>
      </c>
      <c r="I213" s="217"/>
      <c r="J213" s="217"/>
      <c r="K213" s="212"/>
      <c r="L213" s="212"/>
      <c r="M213" s="218"/>
      <c r="N213" s="219"/>
      <c r="O213" s="220"/>
      <c r="P213" s="220"/>
      <c r="Q213" s="220"/>
      <c r="R213" s="220"/>
      <c r="S213" s="220"/>
      <c r="T213" s="220"/>
      <c r="U213" s="220"/>
      <c r="V213" s="220"/>
      <c r="W213" s="220"/>
      <c r="X213" s="221"/>
      <c r="AT213" s="222" t="s">
        <v>151</v>
      </c>
      <c r="AU213" s="222" t="s">
        <v>89</v>
      </c>
      <c r="AV213" s="12" t="s">
        <v>91</v>
      </c>
      <c r="AW213" s="12" t="s">
        <v>5</v>
      </c>
      <c r="AX213" s="12" t="s">
        <v>89</v>
      </c>
      <c r="AY213" s="222" t="s">
        <v>133</v>
      </c>
    </row>
    <row r="214" spans="1:65" s="2" customFormat="1" ht="21.75" customHeight="1">
      <c r="A214" s="32"/>
      <c r="B214" s="33"/>
      <c r="C214" s="197" t="s">
        <v>368</v>
      </c>
      <c r="D214" s="197" t="s">
        <v>136</v>
      </c>
      <c r="E214" s="198" t="s">
        <v>369</v>
      </c>
      <c r="F214" s="199" t="s">
        <v>370</v>
      </c>
      <c r="G214" s="200" t="s">
        <v>270</v>
      </c>
      <c r="H214" s="201">
        <v>20.25</v>
      </c>
      <c r="I214" s="202"/>
      <c r="J214" s="202"/>
      <c r="K214" s="203">
        <f>ROUND(P214*H214,2)</f>
        <v>0</v>
      </c>
      <c r="L214" s="199" t="s">
        <v>140</v>
      </c>
      <c r="M214" s="37"/>
      <c r="N214" s="204" t="s">
        <v>1</v>
      </c>
      <c r="O214" s="205" t="s">
        <v>44</v>
      </c>
      <c r="P214" s="206">
        <f>I214+J214</f>
        <v>0</v>
      </c>
      <c r="Q214" s="206">
        <f>ROUND(I214*H214,2)</f>
        <v>0</v>
      </c>
      <c r="R214" s="206">
        <f>ROUND(J214*H214,2)</f>
        <v>0</v>
      </c>
      <c r="S214" s="68"/>
      <c r="T214" s="207">
        <f>S214*H214</f>
        <v>0</v>
      </c>
      <c r="U214" s="207">
        <v>0</v>
      </c>
      <c r="V214" s="207">
        <f>U214*H214</f>
        <v>0</v>
      </c>
      <c r="W214" s="207">
        <v>0</v>
      </c>
      <c r="X214" s="208">
        <f>W214*H214</f>
        <v>0</v>
      </c>
      <c r="Y214" s="32"/>
      <c r="Z214" s="32"/>
      <c r="AA214" s="32"/>
      <c r="AB214" s="32"/>
      <c r="AC214" s="32"/>
      <c r="AD214" s="32"/>
      <c r="AE214" s="32"/>
      <c r="AR214" s="209" t="s">
        <v>343</v>
      </c>
      <c r="AT214" s="209" t="s">
        <v>136</v>
      </c>
      <c r="AU214" s="209" t="s">
        <v>89</v>
      </c>
      <c r="AY214" s="16" t="s">
        <v>133</v>
      </c>
      <c r="BE214" s="210">
        <f>IF(O214="základní",K214,0)</f>
        <v>0</v>
      </c>
      <c r="BF214" s="210">
        <f>IF(O214="snížená",K214,0)</f>
        <v>0</v>
      </c>
      <c r="BG214" s="210">
        <f>IF(O214="zákl. přenesená",K214,0)</f>
        <v>0</v>
      </c>
      <c r="BH214" s="210">
        <f>IF(O214="sníž. přenesená",K214,0)</f>
        <v>0</v>
      </c>
      <c r="BI214" s="210">
        <f>IF(O214="nulová",K214,0)</f>
        <v>0</v>
      </c>
      <c r="BJ214" s="16" t="s">
        <v>89</v>
      </c>
      <c r="BK214" s="210">
        <f>ROUND(P214*H214,2)</f>
        <v>0</v>
      </c>
      <c r="BL214" s="16" t="s">
        <v>343</v>
      </c>
      <c r="BM214" s="209" t="s">
        <v>371</v>
      </c>
    </row>
    <row r="215" spans="1:65" s="2" customFormat="1" ht="19.5">
      <c r="A215" s="32"/>
      <c r="B215" s="33"/>
      <c r="C215" s="34"/>
      <c r="D215" s="213" t="s">
        <v>174</v>
      </c>
      <c r="E215" s="34"/>
      <c r="F215" s="234" t="s">
        <v>351</v>
      </c>
      <c r="G215" s="34"/>
      <c r="H215" s="34"/>
      <c r="I215" s="113"/>
      <c r="J215" s="113"/>
      <c r="K215" s="34"/>
      <c r="L215" s="34"/>
      <c r="M215" s="37"/>
      <c r="N215" s="235"/>
      <c r="O215" s="236"/>
      <c r="P215" s="68"/>
      <c r="Q215" s="68"/>
      <c r="R215" s="68"/>
      <c r="S215" s="68"/>
      <c r="T215" s="68"/>
      <c r="U215" s="68"/>
      <c r="V215" s="68"/>
      <c r="W215" s="68"/>
      <c r="X215" s="69"/>
      <c r="Y215" s="32"/>
      <c r="Z215" s="32"/>
      <c r="AA215" s="32"/>
      <c r="AB215" s="32"/>
      <c r="AC215" s="32"/>
      <c r="AD215" s="32"/>
      <c r="AE215" s="32"/>
      <c r="AT215" s="16" t="s">
        <v>174</v>
      </c>
      <c r="AU215" s="16" t="s">
        <v>89</v>
      </c>
    </row>
    <row r="216" spans="1:65" s="12" customFormat="1" ht="11.25">
      <c r="B216" s="211"/>
      <c r="C216" s="212"/>
      <c r="D216" s="213" t="s">
        <v>151</v>
      </c>
      <c r="E216" s="214" t="s">
        <v>1</v>
      </c>
      <c r="F216" s="215" t="s">
        <v>372</v>
      </c>
      <c r="G216" s="212"/>
      <c r="H216" s="216">
        <v>7.4089999999999998</v>
      </c>
      <c r="I216" s="217"/>
      <c r="J216" s="217"/>
      <c r="K216" s="212"/>
      <c r="L216" s="212"/>
      <c r="M216" s="218"/>
      <c r="N216" s="219"/>
      <c r="O216" s="220"/>
      <c r="P216" s="220"/>
      <c r="Q216" s="220"/>
      <c r="R216" s="220"/>
      <c r="S216" s="220"/>
      <c r="T216" s="220"/>
      <c r="U216" s="220"/>
      <c r="V216" s="220"/>
      <c r="W216" s="220"/>
      <c r="X216" s="221"/>
      <c r="AT216" s="222" t="s">
        <v>151</v>
      </c>
      <c r="AU216" s="222" t="s">
        <v>89</v>
      </c>
      <c r="AV216" s="12" t="s">
        <v>91</v>
      </c>
      <c r="AW216" s="12" t="s">
        <v>5</v>
      </c>
      <c r="AX216" s="12" t="s">
        <v>81</v>
      </c>
      <c r="AY216" s="222" t="s">
        <v>133</v>
      </c>
    </row>
    <row r="217" spans="1:65" s="12" customFormat="1" ht="11.25">
      <c r="B217" s="211"/>
      <c r="C217" s="212"/>
      <c r="D217" s="213" t="s">
        <v>151</v>
      </c>
      <c r="E217" s="214" t="s">
        <v>1</v>
      </c>
      <c r="F217" s="215" t="s">
        <v>373</v>
      </c>
      <c r="G217" s="212"/>
      <c r="H217" s="216">
        <v>12.840999999999999</v>
      </c>
      <c r="I217" s="217"/>
      <c r="J217" s="217"/>
      <c r="K217" s="212"/>
      <c r="L217" s="212"/>
      <c r="M217" s="218"/>
      <c r="N217" s="219"/>
      <c r="O217" s="220"/>
      <c r="P217" s="220"/>
      <c r="Q217" s="220"/>
      <c r="R217" s="220"/>
      <c r="S217" s="220"/>
      <c r="T217" s="220"/>
      <c r="U217" s="220"/>
      <c r="V217" s="220"/>
      <c r="W217" s="220"/>
      <c r="X217" s="221"/>
      <c r="AT217" s="222" t="s">
        <v>151</v>
      </c>
      <c r="AU217" s="222" t="s">
        <v>89</v>
      </c>
      <c r="AV217" s="12" t="s">
        <v>91</v>
      </c>
      <c r="AW217" s="12" t="s">
        <v>5</v>
      </c>
      <c r="AX217" s="12" t="s">
        <v>81</v>
      </c>
      <c r="AY217" s="222" t="s">
        <v>133</v>
      </c>
    </row>
    <row r="218" spans="1:65" s="13" customFormat="1" ht="11.25">
      <c r="B218" s="223"/>
      <c r="C218" s="224"/>
      <c r="D218" s="213" t="s">
        <v>151</v>
      </c>
      <c r="E218" s="225" t="s">
        <v>1</v>
      </c>
      <c r="F218" s="226" t="s">
        <v>155</v>
      </c>
      <c r="G218" s="224"/>
      <c r="H218" s="227">
        <v>20.25</v>
      </c>
      <c r="I218" s="228"/>
      <c r="J218" s="228"/>
      <c r="K218" s="224"/>
      <c r="L218" s="224"/>
      <c r="M218" s="229"/>
      <c r="N218" s="230"/>
      <c r="O218" s="231"/>
      <c r="P218" s="231"/>
      <c r="Q218" s="231"/>
      <c r="R218" s="231"/>
      <c r="S218" s="231"/>
      <c r="T218" s="231"/>
      <c r="U218" s="231"/>
      <c r="V218" s="231"/>
      <c r="W218" s="231"/>
      <c r="X218" s="232"/>
      <c r="AT218" s="233" t="s">
        <v>151</v>
      </c>
      <c r="AU218" s="233" t="s">
        <v>89</v>
      </c>
      <c r="AV218" s="13" t="s">
        <v>141</v>
      </c>
      <c r="AW218" s="13" t="s">
        <v>5</v>
      </c>
      <c r="AX218" s="13" t="s">
        <v>89</v>
      </c>
      <c r="AY218" s="233" t="s">
        <v>133</v>
      </c>
    </row>
    <row r="219" spans="1:65" s="2" customFormat="1" ht="21.75" customHeight="1">
      <c r="A219" s="32"/>
      <c r="B219" s="33"/>
      <c r="C219" s="197" t="s">
        <v>374</v>
      </c>
      <c r="D219" s="197" t="s">
        <v>136</v>
      </c>
      <c r="E219" s="198" t="s">
        <v>375</v>
      </c>
      <c r="F219" s="199" t="s">
        <v>376</v>
      </c>
      <c r="G219" s="200" t="s">
        <v>270</v>
      </c>
      <c r="H219" s="201">
        <v>181.00700000000001</v>
      </c>
      <c r="I219" s="202"/>
      <c r="J219" s="202"/>
      <c r="K219" s="203">
        <f>ROUND(P219*H219,2)</f>
        <v>0</v>
      </c>
      <c r="L219" s="199" t="s">
        <v>140</v>
      </c>
      <c r="M219" s="37"/>
      <c r="N219" s="204" t="s">
        <v>1</v>
      </c>
      <c r="O219" s="205" t="s">
        <v>44</v>
      </c>
      <c r="P219" s="206">
        <f>I219+J219</f>
        <v>0</v>
      </c>
      <c r="Q219" s="206">
        <f>ROUND(I219*H219,2)</f>
        <v>0</v>
      </c>
      <c r="R219" s="206">
        <f>ROUND(J219*H219,2)</f>
        <v>0</v>
      </c>
      <c r="S219" s="68"/>
      <c r="T219" s="207">
        <f>S219*H219</f>
        <v>0</v>
      </c>
      <c r="U219" s="207">
        <v>0</v>
      </c>
      <c r="V219" s="207">
        <f>U219*H219</f>
        <v>0</v>
      </c>
      <c r="W219" s="207">
        <v>0</v>
      </c>
      <c r="X219" s="208">
        <f>W219*H219</f>
        <v>0</v>
      </c>
      <c r="Y219" s="32"/>
      <c r="Z219" s="32"/>
      <c r="AA219" s="32"/>
      <c r="AB219" s="32"/>
      <c r="AC219" s="32"/>
      <c r="AD219" s="32"/>
      <c r="AE219" s="32"/>
      <c r="AR219" s="209" t="s">
        <v>343</v>
      </c>
      <c r="AT219" s="209" t="s">
        <v>136</v>
      </c>
      <c r="AU219" s="209" t="s">
        <v>89</v>
      </c>
      <c r="AY219" s="16" t="s">
        <v>133</v>
      </c>
      <c r="BE219" s="210">
        <f>IF(O219="základní",K219,0)</f>
        <v>0</v>
      </c>
      <c r="BF219" s="210">
        <f>IF(O219="snížená",K219,0)</f>
        <v>0</v>
      </c>
      <c r="BG219" s="210">
        <f>IF(O219="zákl. přenesená",K219,0)</f>
        <v>0</v>
      </c>
      <c r="BH219" s="210">
        <f>IF(O219="sníž. přenesená",K219,0)</f>
        <v>0</v>
      </c>
      <c r="BI219" s="210">
        <f>IF(O219="nulová",K219,0)</f>
        <v>0</v>
      </c>
      <c r="BJ219" s="16" t="s">
        <v>89</v>
      </c>
      <c r="BK219" s="210">
        <f>ROUND(P219*H219,2)</f>
        <v>0</v>
      </c>
      <c r="BL219" s="16" t="s">
        <v>343</v>
      </c>
      <c r="BM219" s="209" t="s">
        <v>377</v>
      </c>
    </row>
    <row r="220" spans="1:65" s="2" customFormat="1" ht="19.5">
      <c r="A220" s="32"/>
      <c r="B220" s="33"/>
      <c r="C220" s="34"/>
      <c r="D220" s="213" t="s">
        <v>174</v>
      </c>
      <c r="E220" s="34"/>
      <c r="F220" s="234" t="s">
        <v>351</v>
      </c>
      <c r="G220" s="34"/>
      <c r="H220" s="34"/>
      <c r="I220" s="113"/>
      <c r="J220" s="113"/>
      <c r="K220" s="34"/>
      <c r="L220" s="34"/>
      <c r="M220" s="37"/>
      <c r="N220" s="235"/>
      <c r="O220" s="236"/>
      <c r="P220" s="68"/>
      <c r="Q220" s="68"/>
      <c r="R220" s="68"/>
      <c r="S220" s="68"/>
      <c r="T220" s="68"/>
      <c r="U220" s="68"/>
      <c r="V220" s="68"/>
      <c r="W220" s="68"/>
      <c r="X220" s="69"/>
      <c r="Y220" s="32"/>
      <c r="Z220" s="32"/>
      <c r="AA220" s="32"/>
      <c r="AB220" s="32"/>
      <c r="AC220" s="32"/>
      <c r="AD220" s="32"/>
      <c r="AE220" s="32"/>
      <c r="AT220" s="16" t="s">
        <v>174</v>
      </c>
      <c r="AU220" s="16" t="s">
        <v>89</v>
      </c>
    </row>
    <row r="221" spans="1:65" s="12" customFormat="1" ht="11.25">
      <c r="B221" s="211"/>
      <c r="C221" s="212"/>
      <c r="D221" s="213" t="s">
        <v>151</v>
      </c>
      <c r="E221" s="214" t="s">
        <v>1</v>
      </c>
      <c r="F221" s="215" t="s">
        <v>378</v>
      </c>
      <c r="G221" s="212"/>
      <c r="H221" s="216">
        <v>0.45</v>
      </c>
      <c r="I221" s="217"/>
      <c r="J221" s="217"/>
      <c r="K221" s="212"/>
      <c r="L221" s="212"/>
      <c r="M221" s="218"/>
      <c r="N221" s="219"/>
      <c r="O221" s="220"/>
      <c r="P221" s="220"/>
      <c r="Q221" s="220"/>
      <c r="R221" s="220"/>
      <c r="S221" s="220"/>
      <c r="T221" s="220"/>
      <c r="U221" s="220"/>
      <c r="V221" s="220"/>
      <c r="W221" s="220"/>
      <c r="X221" s="221"/>
      <c r="AT221" s="222" t="s">
        <v>151</v>
      </c>
      <c r="AU221" s="222" t="s">
        <v>89</v>
      </c>
      <c r="AV221" s="12" t="s">
        <v>91</v>
      </c>
      <c r="AW221" s="12" t="s">
        <v>5</v>
      </c>
      <c r="AX221" s="12" t="s">
        <v>81</v>
      </c>
      <c r="AY221" s="222" t="s">
        <v>133</v>
      </c>
    </row>
    <row r="222" spans="1:65" s="12" customFormat="1" ht="11.25">
      <c r="B222" s="211"/>
      <c r="C222" s="212"/>
      <c r="D222" s="213" t="s">
        <v>151</v>
      </c>
      <c r="E222" s="214" t="s">
        <v>1</v>
      </c>
      <c r="F222" s="215" t="s">
        <v>379</v>
      </c>
      <c r="G222" s="212"/>
      <c r="H222" s="216">
        <v>0.51300000000000001</v>
      </c>
      <c r="I222" s="217"/>
      <c r="J222" s="217"/>
      <c r="K222" s="212"/>
      <c r="L222" s="212"/>
      <c r="M222" s="218"/>
      <c r="N222" s="219"/>
      <c r="O222" s="220"/>
      <c r="P222" s="220"/>
      <c r="Q222" s="220"/>
      <c r="R222" s="220"/>
      <c r="S222" s="220"/>
      <c r="T222" s="220"/>
      <c r="U222" s="220"/>
      <c r="V222" s="220"/>
      <c r="W222" s="220"/>
      <c r="X222" s="221"/>
      <c r="AT222" s="222" t="s">
        <v>151</v>
      </c>
      <c r="AU222" s="222" t="s">
        <v>89</v>
      </c>
      <c r="AV222" s="12" t="s">
        <v>91</v>
      </c>
      <c r="AW222" s="12" t="s">
        <v>5</v>
      </c>
      <c r="AX222" s="12" t="s">
        <v>81</v>
      </c>
      <c r="AY222" s="222" t="s">
        <v>133</v>
      </c>
    </row>
    <row r="223" spans="1:65" s="12" customFormat="1" ht="11.25">
      <c r="B223" s="211"/>
      <c r="C223" s="212"/>
      <c r="D223" s="213" t="s">
        <v>151</v>
      </c>
      <c r="E223" s="214" t="s">
        <v>1</v>
      </c>
      <c r="F223" s="215" t="s">
        <v>380</v>
      </c>
      <c r="G223" s="212"/>
      <c r="H223" s="216">
        <v>0.68400000000000005</v>
      </c>
      <c r="I223" s="217"/>
      <c r="J223" s="217"/>
      <c r="K223" s="212"/>
      <c r="L223" s="212"/>
      <c r="M223" s="218"/>
      <c r="N223" s="219"/>
      <c r="O223" s="220"/>
      <c r="P223" s="220"/>
      <c r="Q223" s="220"/>
      <c r="R223" s="220"/>
      <c r="S223" s="220"/>
      <c r="T223" s="220"/>
      <c r="U223" s="220"/>
      <c r="V223" s="220"/>
      <c r="W223" s="220"/>
      <c r="X223" s="221"/>
      <c r="AT223" s="222" t="s">
        <v>151</v>
      </c>
      <c r="AU223" s="222" t="s">
        <v>89</v>
      </c>
      <c r="AV223" s="12" t="s">
        <v>91</v>
      </c>
      <c r="AW223" s="12" t="s">
        <v>5</v>
      </c>
      <c r="AX223" s="12" t="s">
        <v>81</v>
      </c>
      <c r="AY223" s="222" t="s">
        <v>133</v>
      </c>
    </row>
    <row r="224" spans="1:65" s="12" customFormat="1" ht="11.25">
      <c r="B224" s="211"/>
      <c r="C224" s="212"/>
      <c r="D224" s="213" t="s">
        <v>151</v>
      </c>
      <c r="E224" s="214" t="s">
        <v>1</v>
      </c>
      <c r="F224" s="215" t="s">
        <v>381</v>
      </c>
      <c r="G224" s="212"/>
      <c r="H224" s="216">
        <v>179.36</v>
      </c>
      <c r="I224" s="217"/>
      <c r="J224" s="217"/>
      <c r="K224" s="212"/>
      <c r="L224" s="212"/>
      <c r="M224" s="218"/>
      <c r="N224" s="219"/>
      <c r="O224" s="220"/>
      <c r="P224" s="220"/>
      <c r="Q224" s="220"/>
      <c r="R224" s="220"/>
      <c r="S224" s="220"/>
      <c r="T224" s="220"/>
      <c r="U224" s="220"/>
      <c r="V224" s="220"/>
      <c r="W224" s="220"/>
      <c r="X224" s="221"/>
      <c r="AT224" s="222" t="s">
        <v>151</v>
      </c>
      <c r="AU224" s="222" t="s">
        <v>89</v>
      </c>
      <c r="AV224" s="12" t="s">
        <v>91</v>
      </c>
      <c r="AW224" s="12" t="s">
        <v>5</v>
      </c>
      <c r="AX224" s="12" t="s">
        <v>81</v>
      </c>
      <c r="AY224" s="222" t="s">
        <v>133</v>
      </c>
    </row>
    <row r="225" spans="1:65" s="13" customFormat="1" ht="11.25">
      <c r="B225" s="223"/>
      <c r="C225" s="224"/>
      <c r="D225" s="213" t="s">
        <v>151</v>
      </c>
      <c r="E225" s="225" t="s">
        <v>1</v>
      </c>
      <c r="F225" s="226" t="s">
        <v>155</v>
      </c>
      <c r="G225" s="224"/>
      <c r="H225" s="227">
        <v>181.00700000000001</v>
      </c>
      <c r="I225" s="228"/>
      <c r="J225" s="228"/>
      <c r="K225" s="224"/>
      <c r="L225" s="224"/>
      <c r="M225" s="229"/>
      <c r="N225" s="230"/>
      <c r="O225" s="231"/>
      <c r="P225" s="231"/>
      <c r="Q225" s="231"/>
      <c r="R225" s="231"/>
      <c r="S225" s="231"/>
      <c r="T225" s="231"/>
      <c r="U225" s="231"/>
      <c r="V225" s="231"/>
      <c r="W225" s="231"/>
      <c r="X225" s="232"/>
      <c r="AT225" s="233" t="s">
        <v>151</v>
      </c>
      <c r="AU225" s="233" t="s">
        <v>89</v>
      </c>
      <c r="AV225" s="13" t="s">
        <v>141</v>
      </c>
      <c r="AW225" s="13" t="s">
        <v>5</v>
      </c>
      <c r="AX225" s="13" t="s">
        <v>89</v>
      </c>
      <c r="AY225" s="233" t="s">
        <v>133</v>
      </c>
    </row>
    <row r="226" spans="1:65" s="2" customFormat="1" ht="21.75" customHeight="1">
      <c r="A226" s="32"/>
      <c r="B226" s="33"/>
      <c r="C226" s="197" t="s">
        <v>382</v>
      </c>
      <c r="D226" s="197" t="s">
        <v>136</v>
      </c>
      <c r="E226" s="198" t="s">
        <v>383</v>
      </c>
      <c r="F226" s="199" t="s">
        <v>384</v>
      </c>
      <c r="G226" s="200" t="s">
        <v>270</v>
      </c>
      <c r="H226" s="201">
        <v>119.428</v>
      </c>
      <c r="I226" s="202"/>
      <c r="J226" s="202"/>
      <c r="K226" s="203">
        <f>ROUND(P226*H226,2)</f>
        <v>0</v>
      </c>
      <c r="L226" s="199" t="s">
        <v>140</v>
      </c>
      <c r="M226" s="37"/>
      <c r="N226" s="204" t="s">
        <v>1</v>
      </c>
      <c r="O226" s="205" t="s">
        <v>44</v>
      </c>
      <c r="P226" s="206">
        <f>I226+J226</f>
        <v>0</v>
      </c>
      <c r="Q226" s="206">
        <f>ROUND(I226*H226,2)</f>
        <v>0</v>
      </c>
      <c r="R226" s="206">
        <f>ROUND(J226*H226,2)</f>
        <v>0</v>
      </c>
      <c r="S226" s="68"/>
      <c r="T226" s="207">
        <f>S226*H226</f>
        <v>0</v>
      </c>
      <c r="U226" s="207">
        <v>0</v>
      </c>
      <c r="V226" s="207">
        <f>U226*H226</f>
        <v>0</v>
      </c>
      <c r="W226" s="207">
        <v>0</v>
      </c>
      <c r="X226" s="208">
        <f>W226*H226</f>
        <v>0</v>
      </c>
      <c r="Y226" s="32"/>
      <c r="Z226" s="32"/>
      <c r="AA226" s="32"/>
      <c r="AB226" s="32"/>
      <c r="AC226" s="32"/>
      <c r="AD226" s="32"/>
      <c r="AE226" s="32"/>
      <c r="AR226" s="209" t="s">
        <v>343</v>
      </c>
      <c r="AT226" s="209" t="s">
        <v>136</v>
      </c>
      <c r="AU226" s="209" t="s">
        <v>89</v>
      </c>
      <c r="AY226" s="16" t="s">
        <v>133</v>
      </c>
      <c r="BE226" s="210">
        <f>IF(O226="základní",K226,0)</f>
        <v>0</v>
      </c>
      <c r="BF226" s="210">
        <f>IF(O226="snížená",K226,0)</f>
        <v>0</v>
      </c>
      <c r="BG226" s="210">
        <f>IF(O226="zákl. přenesená",K226,0)</f>
        <v>0</v>
      </c>
      <c r="BH226" s="210">
        <f>IF(O226="sníž. přenesená",K226,0)</f>
        <v>0</v>
      </c>
      <c r="BI226" s="210">
        <f>IF(O226="nulová",K226,0)</f>
        <v>0</v>
      </c>
      <c r="BJ226" s="16" t="s">
        <v>89</v>
      </c>
      <c r="BK226" s="210">
        <f>ROUND(P226*H226,2)</f>
        <v>0</v>
      </c>
      <c r="BL226" s="16" t="s">
        <v>343</v>
      </c>
      <c r="BM226" s="209" t="s">
        <v>385</v>
      </c>
    </row>
    <row r="227" spans="1:65" s="2" customFormat="1" ht="19.5">
      <c r="A227" s="32"/>
      <c r="B227" s="33"/>
      <c r="C227" s="34"/>
      <c r="D227" s="213" t="s">
        <v>174</v>
      </c>
      <c r="E227" s="34"/>
      <c r="F227" s="234" t="s">
        <v>351</v>
      </c>
      <c r="G227" s="34"/>
      <c r="H227" s="34"/>
      <c r="I227" s="113"/>
      <c r="J227" s="113"/>
      <c r="K227" s="34"/>
      <c r="L227" s="34"/>
      <c r="M227" s="37"/>
      <c r="N227" s="235"/>
      <c r="O227" s="236"/>
      <c r="P227" s="68"/>
      <c r="Q227" s="68"/>
      <c r="R227" s="68"/>
      <c r="S227" s="68"/>
      <c r="T227" s="68"/>
      <c r="U227" s="68"/>
      <c r="V227" s="68"/>
      <c r="W227" s="68"/>
      <c r="X227" s="69"/>
      <c r="Y227" s="32"/>
      <c r="Z227" s="32"/>
      <c r="AA227" s="32"/>
      <c r="AB227" s="32"/>
      <c r="AC227" s="32"/>
      <c r="AD227" s="32"/>
      <c r="AE227" s="32"/>
      <c r="AT227" s="16" t="s">
        <v>174</v>
      </c>
      <c r="AU227" s="16" t="s">
        <v>89</v>
      </c>
    </row>
    <row r="228" spans="1:65" s="12" customFormat="1" ht="11.25">
      <c r="B228" s="211"/>
      <c r="C228" s="212"/>
      <c r="D228" s="213" t="s">
        <v>151</v>
      </c>
      <c r="E228" s="214" t="s">
        <v>1</v>
      </c>
      <c r="F228" s="215" t="s">
        <v>386</v>
      </c>
      <c r="G228" s="212"/>
      <c r="H228" s="216">
        <v>37.996000000000002</v>
      </c>
      <c r="I228" s="217"/>
      <c r="J228" s="217"/>
      <c r="K228" s="212"/>
      <c r="L228" s="212"/>
      <c r="M228" s="218"/>
      <c r="N228" s="219"/>
      <c r="O228" s="220"/>
      <c r="P228" s="220"/>
      <c r="Q228" s="220"/>
      <c r="R228" s="220"/>
      <c r="S228" s="220"/>
      <c r="T228" s="220"/>
      <c r="U228" s="220"/>
      <c r="V228" s="220"/>
      <c r="W228" s="220"/>
      <c r="X228" s="221"/>
      <c r="AT228" s="222" t="s">
        <v>151</v>
      </c>
      <c r="AU228" s="222" t="s">
        <v>89</v>
      </c>
      <c r="AV228" s="12" t="s">
        <v>91</v>
      </c>
      <c r="AW228" s="12" t="s">
        <v>5</v>
      </c>
      <c r="AX228" s="12" t="s">
        <v>81</v>
      </c>
      <c r="AY228" s="222" t="s">
        <v>133</v>
      </c>
    </row>
    <row r="229" spans="1:65" s="12" customFormat="1" ht="11.25">
      <c r="B229" s="211"/>
      <c r="C229" s="212"/>
      <c r="D229" s="213" t="s">
        <v>151</v>
      </c>
      <c r="E229" s="214" t="s">
        <v>1</v>
      </c>
      <c r="F229" s="215" t="s">
        <v>387</v>
      </c>
      <c r="G229" s="212"/>
      <c r="H229" s="216">
        <v>37.996000000000002</v>
      </c>
      <c r="I229" s="217"/>
      <c r="J229" s="217"/>
      <c r="K229" s="212"/>
      <c r="L229" s="212"/>
      <c r="M229" s="218"/>
      <c r="N229" s="219"/>
      <c r="O229" s="220"/>
      <c r="P229" s="220"/>
      <c r="Q229" s="220"/>
      <c r="R229" s="220"/>
      <c r="S229" s="220"/>
      <c r="T229" s="220"/>
      <c r="U229" s="220"/>
      <c r="V229" s="220"/>
      <c r="W229" s="220"/>
      <c r="X229" s="221"/>
      <c r="AT229" s="222" t="s">
        <v>151</v>
      </c>
      <c r="AU229" s="222" t="s">
        <v>89</v>
      </c>
      <c r="AV229" s="12" t="s">
        <v>91</v>
      </c>
      <c r="AW229" s="12" t="s">
        <v>5</v>
      </c>
      <c r="AX229" s="12" t="s">
        <v>81</v>
      </c>
      <c r="AY229" s="222" t="s">
        <v>133</v>
      </c>
    </row>
    <row r="230" spans="1:65" s="12" customFormat="1" ht="11.25">
      <c r="B230" s="211"/>
      <c r="C230" s="212"/>
      <c r="D230" s="213" t="s">
        <v>151</v>
      </c>
      <c r="E230" s="214" t="s">
        <v>1</v>
      </c>
      <c r="F230" s="215" t="s">
        <v>387</v>
      </c>
      <c r="G230" s="212"/>
      <c r="H230" s="216">
        <v>37.996000000000002</v>
      </c>
      <c r="I230" s="217"/>
      <c r="J230" s="217"/>
      <c r="K230" s="212"/>
      <c r="L230" s="212"/>
      <c r="M230" s="218"/>
      <c r="N230" s="219"/>
      <c r="O230" s="220"/>
      <c r="P230" s="220"/>
      <c r="Q230" s="220"/>
      <c r="R230" s="220"/>
      <c r="S230" s="220"/>
      <c r="T230" s="220"/>
      <c r="U230" s="220"/>
      <c r="V230" s="220"/>
      <c r="W230" s="220"/>
      <c r="X230" s="221"/>
      <c r="AT230" s="222" t="s">
        <v>151</v>
      </c>
      <c r="AU230" s="222" t="s">
        <v>89</v>
      </c>
      <c r="AV230" s="12" t="s">
        <v>91</v>
      </c>
      <c r="AW230" s="12" t="s">
        <v>5</v>
      </c>
      <c r="AX230" s="12" t="s">
        <v>81</v>
      </c>
      <c r="AY230" s="222" t="s">
        <v>133</v>
      </c>
    </row>
    <row r="231" spans="1:65" s="12" customFormat="1" ht="11.25">
      <c r="B231" s="211"/>
      <c r="C231" s="212"/>
      <c r="D231" s="213" t="s">
        <v>151</v>
      </c>
      <c r="E231" s="214" t="s">
        <v>1</v>
      </c>
      <c r="F231" s="215" t="s">
        <v>388</v>
      </c>
      <c r="G231" s="212"/>
      <c r="H231" s="216">
        <v>5.44</v>
      </c>
      <c r="I231" s="217"/>
      <c r="J231" s="217"/>
      <c r="K231" s="212"/>
      <c r="L231" s="212"/>
      <c r="M231" s="218"/>
      <c r="N231" s="219"/>
      <c r="O231" s="220"/>
      <c r="P231" s="220"/>
      <c r="Q231" s="220"/>
      <c r="R231" s="220"/>
      <c r="S231" s="220"/>
      <c r="T231" s="220"/>
      <c r="U231" s="220"/>
      <c r="V231" s="220"/>
      <c r="W231" s="220"/>
      <c r="X231" s="221"/>
      <c r="AT231" s="222" t="s">
        <v>151</v>
      </c>
      <c r="AU231" s="222" t="s">
        <v>89</v>
      </c>
      <c r="AV231" s="12" t="s">
        <v>91</v>
      </c>
      <c r="AW231" s="12" t="s">
        <v>5</v>
      </c>
      <c r="AX231" s="12" t="s">
        <v>81</v>
      </c>
      <c r="AY231" s="222" t="s">
        <v>133</v>
      </c>
    </row>
    <row r="232" spans="1:65" s="13" customFormat="1" ht="11.25">
      <c r="B232" s="223"/>
      <c r="C232" s="224"/>
      <c r="D232" s="213" t="s">
        <v>151</v>
      </c>
      <c r="E232" s="225" t="s">
        <v>1</v>
      </c>
      <c r="F232" s="226" t="s">
        <v>155</v>
      </c>
      <c r="G232" s="224"/>
      <c r="H232" s="227">
        <v>119.428</v>
      </c>
      <c r="I232" s="228"/>
      <c r="J232" s="228"/>
      <c r="K232" s="224"/>
      <c r="L232" s="224"/>
      <c r="M232" s="229"/>
      <c r="N232" s="230"/>
      <c r="O232" s="231"/>
      <c r="P232" s="231"/>
      <c r="Q232" s="231"/>
      <c r="R232" s="231"/>
      <c r="S232" s="231"/>
      <c r="T232" s="231"/>
      <c r="U232" s="231"/>
      <c r="V232" s="231"/>
      <c r="W232" s="231"/>
      <c r="X232" s="232"/>
      <c r="AT232" s="233" t="s">
        <v>151</v>
      </c>
      <c r="AU232" s="233" t="s">
        <v>89</v>
      </c>
      <c r="AV232" s="13" t="s">
        <v>141</v>
      </c>
      <c r="AW232" s="13" t="s">
        <v>5</v>
      </c>
      <c r="AX232" s="13" t="s">
        <v>89</v>
      </c>
      <c r="AY232" s="233" t="s">
        <v>133</v>
      </c>
    </row>
    <row r="233" spans="1:65" s="2" customFormat="1" ht="21.75" customHeight="1">
      <c r="A233" s="32"/>
      <c r="B233" s="33"/>
      <c r="C233" s="197" t="s">
        <v>389</v>
      </c>
      <c r="D233" s="197" t="s">
        <v>136</v>
      </c>
      <c r="E233" s="198" t="s">
        <v>390</v>
      </c>
      <c r="F233" s="199" t="s">
        <v>391</v>
      </c>
      <c r="G233" s="200" t="s">
        <v>270</v>
      </c>
      <c r="H233" s="201">
        <v>15</v>
      </c>
      <c r="I233" s="202"/>
      <c r="J233" s="202"/>
      <c r="K233" s="203">
        <f>ROUND(P233*H233,2)</f>
        <v>0</v>
      </c>
      <c r="L233" s="199" t="s">
        <v>140</v>
      </c>
      <c r="M233" s="37"/>
      <c r="N233" s="204" t="s">
        <v>1</v>
      </c>
      <c r="O233" s="205" t="s">
        <v>44</v>
      </c>
      <c r="P233" s="206">
        <f>I233+J233</f>
        <v>0</v>
      </c>
      <c r="Q233" s="206">
        <f>ROUND(I233*H233,2)</f>
        <v>0</v>
      </c>
      <c r="R233" s="206">
        <f>ROUND(J233*H233,2)</f>
        <v>0</v>
      </c>
      <c r="S233" s="68"/>
      <c r="T233" s="207">
        <f>S233*H233</f>
        <v>0</v>
      </c>
      <c r="U233" s="207">
        <v>0</v>
      </c>
      <c r="V233" s="207">
        <f>U233*H233</f>
        <v>0</v>
      </c>
      <c r="W233" s="207">
        <v>0</v>
      </c>
      <c r="X233" s="208">
        <f>W233*H233</f>
        <v>0</v>
      </c>
      <c r="Y233" s="32"/>
      <c r="Z233" s="32"/>
      <c r="AA233" s="32"/>
      <c r="AB233" s="32"/>
      <c r="AC233" s="32"/>
      <c r="AD233" s="32"/>
      <c r="AE233" s="32"/>
      <c r="AR233" s="209" t="s">
        <v>343</v>
      </c>
      <c r="AT233" s="209" t="s">
        <v>136</v>
      </c>
      <c r="AU233" s="209" t="s">
        <v>89</v>
      </c>
      <c r="AY233" s="16" t="s">
        <v>133</v>
      </c>
      <c r="BE233" s="210">
        <f>IF(O233="základní",K233,0)</f>
        <v>0</v>
      </c>
      <c r="BF233" s="210">
        <f>IF(O233="snížená",K233,0)</f>
        <v>0</v>
      </c>
      <c r="BG233" s="210">
        <f>IF(O233="zákl. přenesená",K233,0)</f>
        <v>0</v>
      </c>
      <c r="BH233" s="210">
        <f>IF(O233="sníž. přenesená",K233,0)</f>
        <v>0</v>
      </c>
      <c r="BI233" s="210">
        <f>IF(O233="nulová",K233,0)</f>
        <v>0</v>
      </c>
      <c r="BJ233" s="16" t="s">
        <v>89</v>
      </c>
      <c r="BK233" s="210">
        <f>ROUND(P233*H233,2)</f>
        <v>0</v>
      </c>
      <c r="BL233" s="16" t="s">
        <v>343</v>
      </c>
      <c r="BM233" s="209" t="s">
        <v>392</v>
      </c>
    </row>
    <row r="234" spans="1:65" s="12" customFormat="1" ht="11.25">
      <c r="B234" s="211"/>
      <c r="C234" s="212"/>
      <c r="D234" s="213" t="s">
        <v>151</v>
      </c>
      <c r="E234" s="214" t="s">
        <v>1</v>
      </c>
      <c r="F234" s="215" t="s">
        <v>367</v>
      </c>
      <c r="G234" s="212"/>
      <c r="H234" s="216">
        <v>15</v>
      </c>
      <c r="I234" s="217"/>
      <c r="J234" s="217"/>
      <c r="K234" s="212"/>
      <c r="L234" s="212"/>
      <c r="M234" s="218"/>
      <c r="N234" s="219"/>
      <c r="O234" s="220"/>
      <c r="P234" s="220"/>
      <c r="Q234" s="220"/>
      <c r="R234" s="220"/>
      <c r="S234" s="220"/>
      <c r="T234" s="220"/>
      <c r="U234" s="220"/>
      <c r="V234" s="220"/>
      <c r="W234" s="220"/>
      <c r="X234" s="221"/>
      <c r="AT234" s="222" t="s">
        <v>151</v>
      </c>
      <c r="AU234" s="222" t="s">
        <v>89</v>
      </c>
      <c r="AV234" s="12" t="s">
        <v>91</v>
      </c>
      <c r="AW234" s="12" t="s">
        <v>5</v>
      </c>
      <c r="AX234" s="12" t="s">
        <v>89</v>
      </c>
      <c r="AY234" s="222" t="s">
        <v>133</v>
      </c>
    </row>
    <row r="235" spans="1:65" s="2" customFormat="1" ht="21.75" customHeight="1">
      <c r="A235" s="32"/>
      <c r="B235" s="33"/>
      <c r="C235" s="197" t="s">
        <v>393</v>
      </c>
      <c r="D235" s="197" t="s">
        <v>136</v>
      </c>
      <c r="E235" s="198" t="s">
        <v>394</v>
      </c>
      <c r="F235" s="199" t="s">
        <v>395</v>
      </c>
      <c r="G235" s="200" t="s">
        <v>185</v>
      </c>
      <c r="H235" s="201">
        <v>5</v>
      </c>
      <c r="I235" s="202"/>
      <c r="J235" s="202"/>
      <c r="K235" s="203">
        <f>ROUND(P235*H235,2)</f>
        <v>0</v>
      </c>
      <c r="L235" s="199" t="s">
        <v>140</v>
      </c>
      <c r="M235" s="37"/>
      <c r="N235" s="204" t="s">
        <v>1</v>
      </c>
      <c r="O235" s="205" t="s">
        <v>44</v>
      </c>
      <c r="P235" s="206">
        <f>I235+J235</f>
        <v>0</v>
      </c>
      <c r="Q235" s="206">
        <f>ROUND(I235*H235,2)</f>
        <v>0</v>
      </c>
      <c r="R235" s="206">
        <f>ROUND(J235*H235,2)</f>
        <v>0</v>
      </c>
      <c r="S235" s="68"/>
      <c r="T235" s="207">
        <f>S235*H235</f>
        <v>0</v>
      </c>
      <c r="U235" s="207">
        <v>0</v>
      </c>
      <c r="V235" s="207">
        <f>U235*H235</f>
        <v>0</v>
      </c>
      <c r="W235" s="207">
        <v>0</v>
      </c>
      <c r="X235" s="208">
        <f>W235*H235</f>
        <v>0</v>
      </c>
      <c r="Y235" s="32"/>
      <c r="Z235" s="32"/>
      <c r="AA235" s="32"/>
      <c r="AB235" s="32"/>
      <c r="AC235" s="32"/>
      <c r="AD235" s="32"/>
      <c r="AE235" s="32"/>
      <c r="AR235" s="209" t="s">
        <v>343</v>
      </c>
      <c r="AT235" s="209" t="s">
        <v>136</v>
      </c>
      <c r="AU235" s="209" t="s">
        <v>89</v>
      </c>
      <c r="AY235" s="16" t="s">
        <v>133</v>
      </c>
      <c r="BE235" s="210">
        <f>IF(O235="základní",K235,0)</f>
        <v>0</v>
      </c>
      <c r="BF235" s="210">
        <f>IF(O235="snížená",K235,0)</f>
        <v>0</v>
      </c>
      <c r="BG235" s="210">
        <f>IF(O235="zákl. přenesená",K235,0)</f>
        <v>0</v>
      </c>
      <c r="BH235" s="210">
        <f>IF(O235="sníž. přenesená",K235,0)</f>
        <v>0</v>
      </c>
      <c r="BI235" s="210">
        <f>IF(O235="nulová",K235,0)</f>
        <v>0</v>
      </c>
      <c r="BJ235" s="16" t="s">
        <v>89</v>
      </c>
      <c r="BK235" s="210">
        <f>ROUND(P235*H235,2)</f>
        <v>0</v>
      </c>
      <c r="BL235" s="16" t="s">
        <v>343</v>
      </c>
      <c r="BM235" s="209" t="s">
        <v>396</v>
      </c>
    </row>
    <row r="236" spans="1:65" s="12" customFormat="1" ht="11.25">
      <c r="B236" s="211"/>
      <c r="C236" s="212"/>
      <c r="D236" s="213" t="s">
        <v>151</v>
      </c>
      <c r="E236" s="214" t="s">
        <v>1</v>
      </c>
      <c r="F236" s="215" t="s">
        <v>397</v>
      </c>
      <c r="G236" s="212"/>
      <c r="H236" s="216">
        <v>3</v>
      </c>
      <c r="I236" s="217"/>
      <c r="J236" s="217"/>
      <c r="K236" s="212"/>
      <c r="L236" s="212"/>
      <c r="M236" s="218"/>
      <c r="N236" s="219"/>
      <c r="O236" s="220"/>
      <c r="P236" s="220"/>
      <c r="Q236" s="220"/>
      <c r="R236" s="220"/>
      <c r="S236" s="220"/>
      <c r="T236" s="220"/>
      <c r="U236" s="220"/>
      <c r="V236" s="220"/>
      <c r="W236" s="220"/>
      <c r="X236" s="221"/>
      <c r="AT236" s="222" t="s">
        <v>151</v>
      </c>
      <c r="AU236" s="222" t="s">
        <v>89</v>
      </c>
      <c r="AV236" s="12" t="s">
        <v>91</v>
      </c>
      <c r="AW236" s="12" t="s">
        <v>5</v>
      </c>
      <c r="AX236" s="12" t="s">
        <v>81</v>
      </c>
      <c r="AY236" s="222" t="s">
        <v>133</v>
      </c>
    </row>
    <row r="237" spans="1:65" s="12" customFormat="1" ht="11.25">
      <c r="B237" s="211"/>
      <c r="C237" s="212"/>
      <c r="D237" s="213" t="s">
        <v>151</v>
      </c>
      <c r="E237" s="214" t="s">
        <v>1</v>
      </c>
      <c r="F237" s="215" t="s">
        <v>398</v>
      </c>
      <c r="G237" s="212"/>
      <c r="H237" s="216">
        <v>2</v>
      </c>
      <c r="I237" s="217"/>
      <c r="J237" s="217"/>
      <c r="K237" s="212"/>
      <c r="L237" s="212"/>
      <c r="M237" s="218"/>
      <c r="N237" s="219"/>
      <c r="O237" s="220"/>
      <c r="P237" s="220"/>
      <c r="Q237" s="220"/>
      <c r="R237" s="220"/>
      <c r="S237" s="220"/>
      <c r="T237" s="220"/>
      <c r="U237" s="220"/>
      <c r="V237" s="220"/>
      <c r="W237" s="220"/>
      <c r="X237" s="221"/>
      <c r="AT237" s="222" t="s">
        <v>151</v>
      </c>
      <c r="AU237" s="222" t="s">
        <v>89</v>
      </c>
      <c r="AV237" s="12" t="s">
        <v>91</v>
      </c>
      <c r="AW237" s="12" t="s">
        <v>5</v>
      </c>
      <c r="AX237" s="12" t="s">
        <v>81</v>
      </c>
      <c r="AY237" s="222" t="s">
        <v>133</v>
      </c>
    </row>
    <row r="238" spans="1:65" s="13" customFormat="1" ht="11.25">
      <c r="B238" s="223"/>
      <c r="C238" s="224"/>
      <c r="D238" s="213" t="s">
        <v>151</v>
      </c>
      <c r="E238" s="225" t="s">
        <v>1</v>
      </c>
      <c r="F238" s="226" t="s">
        <v>155</v>
      </c>
      <c r="G238" s="224"/>
      <c r="H238" s="227">
        <v>5</v>
      </c>
      <c r="I238" s="228"/>
      <c r="J238" s="228"/>
      <c r="K238" s="224"/>
      <c r="L238" s="224"/>
      <c r="M238" s="229"/>
      <c r="N238" s="230"/>
      <c r="O238" s="231"/>
      <c r="P238" s="231"/>
      <c r="Q238" s="231"/>
      <c r="R238" s="231"/>
      <c r="S238" s="231"/>
      <c r="T238" s="231"/>
      <c r="U238" s="231"/>
      <c r="V238" s="231"/>
      <c r="W238" s="231"/>
      <c r="X238" s="232"/>
      <c r="AT238" s="233" t="s">
        <v>151</v>
      </c>
      <c r="AU238" s="233" t="s">
        <v>89</v>
      </c>
      <c r="AV238" s="13" t="s">
        <v>141</v>
      </c>
      <c r="AW238" s="13" t="s">
        <v>5</v>
      </c>
      <c r="AX238" s="13" t="s">
        <v>89</v>
      </c>
      <c r="AY238" s="233" t="s">
        <v>133</v>
      </c>
    </row>
    <row r="239" spans="1:65" s="2" customFormat="1" ht="21.75" customHeight="1">
      <c r="A239" s="32"/>
      <c r="B239" s="33"/>
      <c r="C239" s="197" t="s">
        <v>399</v>
      </c>
      <c r="D239" s="197" t="s">
        <v>136</v>
      </c>
      <c r="E239" s="198" t="s">
        <v>400</v>
      </c>
      <c r="F239" s="199" t="s">
        <v>401</v>
      </c>
      <c r="G239" s="200" t="s">
        <v>185</v>
      </c>
      <c r="H239" s="201">
        <v>2</v>
      </c>
      <c r="I239" s="202"/>
      <c r="J239" s="202"/>
      <c r="K239" s="203">
        <f>ROUND(P239*H239,2)</f>
        <v>0</v>
      </c>
      <c r="L239" s="199" t="s">
        <v>140</v>
      </c>
      <c r="M239" s="37"/>
      <c r="N239" s="204" t="s">
        <v>1</v>
      </c>
      <c r="O239" s="205" t="s">
        <v>44</v>
      </c>
      <c r="P239" s="206">
        <f>I239+J239</f>
        <v>0</v>
      </c>
      <c r="Q239" s="206">
        <f>ROUND(I239*H239,2)</f>
        <v>0</v>
      </c>
      <c r="R239" s="206">
        <f>ROUND(J239*H239,2)</f>
        <v>0</v>
      </c>
      <c r="S239" s="68"/>
      <c r="T239" s="207">
        <f>S239*H239</f>
        <v>0</v>
      </c>
      <c r="U239" s="207">
        <v>0</v>
      </c>
      <c r="V239" s="207">
        <f>U239*H239</f>
        <v>0</v>
      </c>
      <c r="W239" s="207">
        <v>0</v>
      </c>
      <c r="X239" s="208">
        <f>W239*H239</f>
        <v>0</v>
      </c>
      <c r="Y239" s="32"/>
      <c r="Z239" s="32"/>
      <c r="AA239" s="32"/>
      <c r="AB239" s="32"/>
      <c r="AC239" s="32"/>
      <c r="AD239" s="32"/>
      <c r="AE239" s="32"/>
      <c r="AR239" s="209" t="s">
        <v>343</v>
      </c>
      <c r="AT239" s="209" t="s">
        <v>136</v>
      </c>
      <c r="AU239" s="209" t="s">
        <v>89</v>
      </c>
      <c r="AY239" s="16" t="s">
        <v>133</v>
      </c>
      <c r="BE239" s="210">
        <f>IF(O239="základní",K239,0)</f>
        <v>0</v>
      </c>
      <c r="BF239" s="210">
        <f>IF(O239="snížená",K239,0)</f>
        <v>0</v>
      </c>
      <c r="BG239" s="210">
        <f>IF(O239="zákl. přenesená",K239,0)</f>
        <v>0</v>
      </c>
      <c r="BH239" s="210">
        <f>IF(O239="sníž. přenesená",K239,0)</f>
        <v>0</v>
      </c>
      <c r="BI239" s="210">
        <f>IF(O239="nulová",K239,0)</f>
        <v>0</v>
      </c>
      <c r="BJ239" s="16" t="s">
        <v>89</v>
      </c>
      <c r="BK239" s="210">
        <f>ROUND(P239*H239,2)</f>
        <v>0</v>
      </c>
      <c r="BL239" s="16" t="s">
        <v>343</v>
      </c>
      <c r="BM239" s="209" t="s">
        <v>402</v>
      </c>
    </row>
    <row r="240" spans="1:65" s="12" customFormat="1" ht="11.25">
      <c r="B240" s="211"/>
      <c r="C240" s="212"/>
      <c r="D240" s="213" t="s">
        <v>151</v>
      </c>
      <c r="E240" s="214" t="s">
        <v>1</v>
      </c>
      <c r="F240" s="215" t="s">
        <v>403</v>
      </c>
      <c r="G240" s="212"/>
      <c r="H240" s="216">
        <v>2</v>
      </c>
      <c r="I240" s="217"/>
      <c r="J240" s="217"/>
      <c r="K240" s="212"/>
      <c r="L240" s="212"/>
      <c r="M240" s="218"/>
      <c r="N240" s="219"/>
      <c r="O240" s="220"/>
      <c r="P240" s="220"/>
      <c r="Q240" s="220"/>
      <c r="R240" s="220"/>
      <c r="S240" s="220"/>
      <c r="T240" s="220"/>
      <c r="U240" s="220"/>
      <c r="V240" s="220"/>
      <c r="W240" s="220"/>
      <c r="X240" s="221"/>
      <c r="AT240" s="222" t="s">
        <v>151</v>
      </c>
      <c r="AU240" s="222" t="s">
        <v>89</v>
      </c>
      <c r="AV240" s="12" t="s">
        <v>91</v>
      </c>
      <c r="AW240" s="12" t="s">
        <v>5</v>
      </c>
      <c r="AX240" s="12" t="s">
        <v>81</v>
      </c>
      <c r="AY240" s="222" t="s">
        <v>133</v>
      </c>
    </row>
    <row r="241" spans="1:65" s="12" customFormat="1" ht="11.25">
      <c r="B241" s="211"/>
      <c r="C241" s="212"/>
      <c r="D241" s="213" t="s">
        <v>151</v>
      </c>
      <c r="E241" s="214" t="s">
        <v>1</v>
      </c>
      <c r="F241" s="215" t="s">
        <v>404</v>
      </c>
      <c r="G241" s="212"/>
      <c r="H241" s="216">
        <v>2</v>
      </c>
      <c r="I241" s="217"/>
      <c r="J241" s="217"/>
      <c r="K241" s="212"/>
      <c r="L241" s="212"/>
      <c r="M241" s="218"/>
      <c r="N241" s="219"/>
      <c r="O241" s="220"/>
      <c r="P241" s="220"/>
      <c r="Q241" s="220"/>
      <c r="R241" s="220"/>
      <c r="S241" s="220"/>
      <c r="T241" s="220"/>
      <c r="U241" s="220"/>
      <c r="V241" s="220"/>
      <c r="W241" s="220"/>
      <c r="X241" s="221"/>
      <c r="AT241" s="222" t="s">
        <v>151</v>
      </c>
      <c r="AU241" s="222" t="s">
        <v>89</v>
      </c>
      <c r="AV241" s="12" t="s">
        <v>91</v>
      </c>
      <c r="AW241" s="12" t="s">
        <v>5</v>
      </c>
      <c r="AX241" s="12" t="s">
        <v>89</v>
      </c>
      <c r="AY241" s="222" t="s">
        <v>133</v>
      </c>
    </row>
    <row r="242" spans="1:65" s="2" customFormat="1" ht="21.75" customHeight="1">
      <c r="A242" s="32"/>
      <c r="B242" s="33"/>
      <c r="C242" s="197" t="s">
        <v>405</v>
      </c>
      <c r="D242" s="197" t="s">
        <v>136</v>
      </c>
      <c r="E242" s="198" t="s">
        <v>406</v>
      </c>
      <c r="F242" s="199" t="s">
        <v>407</v>
      </c>
      <c r="G242" s="200" t="s">
        <v>270</v>
      </c>
      <c r="H242" s="201">
        <v>0.5</v>
      </c>
      <c r="I242" s="202"/>
      <c r="J242" s="202"/>
      <c r="K242" s="203">
        <f>ROUND(P242*H242,2)</f>
        <v>0</v>
      </c>
      <c r="L242" s="199" t="s">
        <v>140</v>
      </c>
      <c r="M242" s="37"/>
      <c r="N242" s="247" t="s">
        <v>1</v>
      </c>
      <c r="O242" s="248" t="s">
        <v>44</v>
      </c>
      <c r="P242" s="249">
        <f>I242+J242</f>
        <v>0</v>
      </c>
      <c r="Q242" s="249">
        <f>ROUND(I242*H242,2)</f>
        <v>0</v>
      </c>
      <c r="R242" s="249">
        <f>ROUND(J242*H242,2)</f>
        <v>0</v>
      </c>
      <c r="S242" s="250"/>
      <c r="T242" s="251">
        <f>S242*H242</f>
        <v>0</v>
      </c>
      <c r="U242" s="251">
        <v>0</v>
      </c>
      <c r="V242" s="251">
        <f>U242*H242</f>
        <v>0</v>
      </c>
      <c r="W242" s="251">
        <v>0</v>
      </c>
      <c r="X242" s="252">
        <f>W242*H242</f>
        <v>0</v>
      </c>
      <c r="Y242" s="32"/>
      <c r="Z242" s="32"/>
      <c r="AA242" s="32"/>
      <c r="AB242" s="32"/>
      <c r="AC242" s="32"/>
      <c r="AD242" s="32"/>
      <c r="AE242" s="32"/>
      <c r="AR242" s="209" t="s">
        <v>343</v>
      </c>
      <c r="AT242" s="209" t="s">
        <v>136</v>
      </c>
      <c r="AU242" s="209" t="s">
        <v>89</v>
      </c>
      <c r="AY242" s="16" t="s">
        <v>133</v>
      </c>
      <c r="BE242" s="210">
        <f>IF(O242="základní",K242,0)</f>
        <v>0</v>
      </c>
      <c r="BF242" s="210">
        <f>IF(O242="snížená",K242,0)</f>
        <v>0</v>
      </c>
      <c r="BG242" s="210">
        <f>IF(O242="zákl. přenesená",K242,0)</f>
        <v>0</v>
      </c>
      <c r="BH242" s="210">
        <f>IF(O242="sníž. přenesená",K242,0)</f>
        <v>0</v>
      </c>
      <c r="BI242" s="210">
        <f>IF(O242="nulová",K242,0)</f>
        <v>0</v>
      </c>
      <c r="BJ242" s="16" t="s">
        <v>89</v>
      </c>
      <c r="BK242" s="210">
        <f>ROUND(P242*H242,2)</f>
        <v>0</v>
      </c>
      <c r="BL242" s="16" t="s">
        <v>343</v>
      </c>
      <c r="BM242" s="209" t="s">
        <v>408</v>
      </c>
    </row>
    <row r="243" spans="1:65" s="2" customFormat="1" ht="6.95" customHeight="1">
      <c r="A243" s="32"/>
      <c r="B243" s="52"/>
      <c r="C243" s="53"/>
      <c r="D243" s="53"/>
      <c r="E243" s="53"/>
      <c r="F243" s="53"/>
      <c r="G243" s="53"/>
      <c r="H243" s="53"/>
      <c r="I243" s="151"/>
      <c r="J243" s="151"/>
      <c r="K243" s="53"/>
      <c r="L243" s="53"/>
      <c r="M243" s="37"/>
      <c r="N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</row>
  </sheetData>
  <sheetProtection algorithmName="SHA-512" hashValue="u5+xW5HWQJoujulNHYchurtS8aapMUKtLgwDT57GCXVLax9zLlmBT3zIHtvsDdDWci2ORXYdU+R2Dy1r1nPssw==" saltValue="88k7oTIW1tgNcGOL+fwt518HwpXmoFzoijfkHNQz2R98AdfgWvnIOgIGYbXRC2VCyoVDHP+bWWhc1c43MVl4vw==" spinCount="100000" sheet="1" objects="1" scenarios="1" formatColumns="0" formatRows="0" autoFilter="0"/>
  <autoFilter ref="C118:L242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6" t="s">
        <v>94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98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výhybek v žst.Frýdek Místek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99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409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410</v>
      </c>
      <c r="G12" s="32"/>
      <c r="H12" s="32"/>
      <c r="I12" s="115" t="s">
        <v>25</v>
      </c>
      <c r="J12" s="117" t="str">
        <f>'Rekapitulace stavby'!AN8</f>
        <v>15. 5. 2020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30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">
        <v>1</v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">
        <v>411</v>
      </c>
      <c r="F24" s="32"/>
      <c r="G24" s="32"/>
      <c r="H24" s="32"/>
      <c r="I24" s="115" t="s">
        <v>31</v>
      </c>
      <c r="J24" s="116" t="s">
        <v>1</v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102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103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ROUND(K121,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ROUND((SUM(BE121:BE151)),  2)</f>
        <v>0</v>
      </c>
      <c r="G35" s="32"/>
      <c r="H35" s="32"/>
      <c r="I35" s="130">
        <v>0.21</v>
      </c>
      <c r="J35" s="113"/>
      <c r="K35" s="124">
        <f>ROUND(((SUM(BE121:BE151))*I35),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ROUND((SUM(BF121:BF151)),  2)</f>
        <v>0</v>
      </c>
      <c r="G36" s="32"/>
      <c r="H36" s="32"/>
      <c r="I36" s="130">
        <v>0.15</v>
      </c>
      <c r="J36" s="113"/>
      <c r="K36" s="124">
        <f>ROUND(((SUM(BF121:BF151))*I36),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ROUND((SUM(BG121:BG151)),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ROUND((SUM(BH121:BH151)),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ROUND((SUM(BI121:BI151)),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104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výhybek v žst.Frýdek Místek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99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3" t="str">
        <f>E9</f>
        <v>SO 02 - Úprava zabezpečovacího zařízení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>Žst Frýdek Místek</v>
      </c>
      <c r="G89" s="34"/>
      <c r="H89" s="34"/>
      <c r="I89" s="115" t="s">
        <v>25</v>
      </c>
      <c r="J89" s="117" t="str">
        <f>IF(J12="","",J12)</f>
        <v>15. 5. 2020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5.7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>Legerská Kateřina Viktorie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105</v>
      </c>
      <c r="D94" s="157"/>
      <c r="E94" s="157"/>
      <c r="F94" s="157"/>
      <c r="G94" s="157"/>
      <c r="H94" s="157"/>
      <c r="I94" s="158" t="s">
        <v>106</v>
      </c>
      <c r="J94" s="158" t="s">
        <v>107</v>
      </c>
      <c r="K94" s="159" t="s">
        <v>108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109</v>
      </c>
      <c r="D96" s="34"/>
      <c r="E96" s="34"/>
      <c r="F96" s="34"/>
      <c r="G96" s="34"/>
      <c r="H96" s="34"/>
      <c r="I96" s="161">
        <f t="shared" ref="I96:J98" si="0">Q121</f>
        <v>0</v>
      </c>
      <c r="J96" s="161">
        <f t="shared" si="0"/>
        <v>0</v>
      </c>
      <c r="K96" s="81">
        <f>K121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110</v>
      </c>
    </row>
    <row r="97" spans="1:31" s="9" customFormat="1" ht="24.95" customHeight="1">
      <c r="B97" s="162"/>
      <c r="C97" s="163"/>
      <c r="D97" s="164" t="s">
        <v>111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K122</f>
        <v>0</v>
      </c>
      <c r="L97" s="163"/>
      <c r="M97" s="168"/>
    </row>
    <row r="98" spans="1:31" s="14" customFormat="1" ht="19.899999999999999" customHeight="1">
      <c r="B98" s="253"/>
      <c r="C98" s="254"/>
      <c r="D98" s="255" t="s">
        <v>412</v>
      </c>
      <c r="E98" s="256"/>
      <c r="F98" s="256"/>
      <c r="G98" s="256"/>
      <c r="H98" s="256"/>
      <c r="I98" s="257">
        <f t="shared" si="0"/>
        <v>0</v>
      </c>
      <c r="J98" s="257">
        <f t="shared" si="0"/>
        <v>0</v>
      </c>
      <c r="K98" s="258">
        <f>K123</f>
        <v>0</v>
      </c>
      <c r="L98" s="254"/>
      <c r="M98" s="259"/>
    </row>
    <row r="99" spans="1:31" s="9" customFormat="1" ht="24.95" customHeight="1">
      <c r="B99" s="162"/>
      <c r="C99" s="163"/>
      <c r="D99" s="164" t="s">
        <v>413</v>
      </c>
      <c r="E99" s="165"/>
      <c r="F99" s="165"/>
      <c r="G99" s="165"/>
      <c r="H99" s="165"/>
      <c r="I99" s="166">
        <f>Q129</f>
        <v>0</v>
      </c>
      <c r="J99" s="166">
        <f>R129</f>
        <v>0</v>
      </c>
      <c r="K99" s="167">
        <f>K129</f>
        <v>0</v>
      </c>
      <c r="L99" s="163"/>
      <c r="M99" s="168"/>
    </row>
    <row r="100" spans="1:31" s="14" customFormat="1" ht="19.899999999999999" customHeight="1">
      <c r="B100" s="253"/>
      <c r="C100" s="254"/>
      <c r="D100" s="255" t="s">
        <v>414</v>
      </c>
      <c r="E100" s="256"/>
      <c r="F100" s="256"/>
      <c r="G100" s="256"/>
      <c r="H100" s="256"/>
      <c r="I100" s="257">
        <f>Q130</f>
        <v>0</v>
      </c>
      <c r="J100" s="257">
        <f>R130</f>
        <v>0</v>
      </c>
      <c r="K100" s="258">
        <f>K130</f>
        <v>0</v>
      </c>
      <c r="L100" s="254"/>
      <c r="M100" s="259"/>
    </row>
    <row r="101" spans="1:31" s="9" customFormat="1" ht="24.95" customHeight="1">
      <c r="B101" s="162"/>
      <c r="C101" s="163"/>
      <c r="D101" s="164" t="s">
        <v>113</v>
      </c>
      <c r="E101" s="165"/>
      <c r="F101" s="165"/>
      <c r="G101" s="165"/>
      <c r="H101" s="165"/>
      <c r="I101" s="166">
        <f>Q132</f>
        <v>0</v>
      </c>
      <c r="J101" s="166">
        <f>R132</f>
        <v>0</v>
      </c>
      <c r="K101" s="167">
        <f>K132</f>
        <v>0</v>
      </c>
      <c r="L101" s="163"/>
      <c r="M101" s="168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113"/>
      <c r="J102" s="113"/>
      <c r="K102" s="34"/>
      <c r="L102" s="34"/>
      <c r="M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151"/>
      <c r="J103" s="151"/>
      <c r="K103" s="53"/>
      <c r="L103" s="53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154"/>
      <c r="J107" s="154"/>
      <c r="K107" s="55"/>
      <c r="L107" s="55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2" t="s">
        <v>114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17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312" t="str">
        <f>E7</f>
        <v>Oprava výhybek v žst.Frýdek Místek</v>
      </c>
      <c r="F111" s="313"/>
      <c r="G111" s="313"/>
      <c r="H111" s="313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8" t="s">
        <v>99</v>
      </c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83" t="str">
        <f>E9</f>
        <v>SO 02 - Úprava zabezpečovacího zařízení</v>
      </c>
      <c r="F113" s="314"/>
      <c r="G113" s="314"/>
      <c r="H113" s="314"/>
      <c r="I113" s="113"/>
      <c r="J113" s="113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8" t="s">
        <v>23</v>
      </c>
      <c r="D115" s="34"/>
      <c r="E115" s="34"/>
      <c r="F115" s="26" t="str">
        <f>F12</f>
        <v>Žst Frýdek Místek</v>
      </c>
      <c r="G115" s="34"/>
      <c r="H115" s="34"/>
      <c r="I115" s="115" t="s">
        <v>25</v>
      </c>
      <c r="J115" s="117" t="str">
        <f>IF(J12="","",J12)</f>
        <v>15. 5. 2020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113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8" t="s">
        <v>27</v>
      </c>
      <c r="D117" s="34"/>
      <c r="E117" s="34"/>
      <c r="F117" s="26" t="str">
        <f>E15</f>
        <v>Správa železnic s.o.,OŘ Ostrava,ST Ostrava</v>
      </c>
      <c r="G117" s="34"/>
      <c r="H117" s="34"/>
      <c r="I117" s="115" t="s">
        <v>35</v>
      </c>
      <c r="J117" s="155" t="str">
        <f>E21</f>
        <v xml:space="preserve"> </v>
      </c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7" customHeight="1">
      <c r="A118" s="32"/>
      <c r="B118" s="33"/>
      <c r="C118" s="28" t="s">
        <v>33</v>
      </c>
      <c r="D118" s="34"/>
      <c r="E118" s="34"/>
      <c r="F118" s="26" t="str">
        <f>IF(E18="","",E18)</f>
        <v>Vyplň údaj</v>
      </c>
      <c r="G118" s="34"/>
      <c r="H118" s="34"/>
      <c r="I118" s="115" t="s">
        <v>37</v>
      </c>
      <c r="J118" s="155" t="str">
        <f>E24</f>
        <v>Legerská Kateřina Viktorie</v>
      </c>
      <c r="K118" s="34"/>
      <c r="L118" s="34"/>
      <c r="M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113"/>
      <c r="J119" s="113"/>
      <c r="K119" s="34"/>
      <c r="L119" s="34"/>
      <c r="M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0" customFormat="1" ht="29.25" customHeight="1">
      <c r="A120" s="169"/>
      <c r="B120" s="170"/>
      <c r="C120" s="171" t="s">
        <v>115</v>
      </c>
      <c r="D120" s="172" t="s">
        <v>64</v>
      </c>
      <c r="E120" s="172" t="s">
        <v>60</v>
      </c>
      <c r="F120" s="172" t="s">
        <v>61</v>
      </c>
      <c r="G120" s="172" t="s">
        <v>116</v>
      </c>
      <c r="H120" s="172" t="s">
        <v>117</v>
      </c>
      <c r="I120" s="173" t="s">
        <v>118</v>
      </c>
      <c r="J120" s="173" t="s">
        <v>119</v>
      </c>
      <c r="K120" s="172" t="s">
        <v>108</v>
      </c>
      <c r="L120" s="174" t="s">
        <v>120</v>
      </c>
      <c r="M120" s="175"/>
      <c r="N120" s="72" t="s">
        <v>1</v>
      </c>
      <c r="O120" s="73" t="s">
        <v>43</v>
      </c>
      <c r="P120" s="73" t="s">
        <v>121</v>
      </c>
      <c r="Q120" s="73" t="s">
        <v>122</v>
      </c>
      <c r="R120" s="73" t="s">
        <v>123</v>
      </c>
      <c r="S120" s="73" t="s">
        <v>124</v>
      </c>
      <c r="T120" s="73" t="s">
        <v>125</v>
      </c>
      <c r="U120" s="73" t="s">
        <v>126</v>
      </c>
      <c r="V120" s="73" t="s">
        <v>127</v>
      </c>
      <c r="W120" s="73" t="s">
        <v>128</v>
      </c>
      <c r="X120" s="74" t="s">
        <v>129</v>
      </c>
      <c r="Y120" s="169"/>
      <c r="Z120" s="169"/>
      <c r="AA120" s="169"/>
      <c r="AB120" s="169"/>
      <c r="AC120" s="169"/>
      <c r="AD120" s="169"/>
      <c r="AE120" s="169"/>
    </row>
    <row r="121" spans="1:65" s="2" customFormat="1" ht="22.9" customHeight="1">
      <c r="A121" s="32"/>
      <c r="B121" s="33"/>
      <c r="C121" s="79" t="s">
        <v>130</v>
      </c>
      <c r="D121" s="34"/>
      <c r="E121" s="34"/>
      <c r="F121" s="34"/>
      <c r="G121" s="34"/>
      <c r="H121" s="34"/>
      <c r="I121" s="113"/>
      <c r="J121" s="113"/>
      <c r="K121" s="176">
        <f>BK121</f>
        <v>0</v>
      </c>
      <c r="L121" s="34"/>
      <c r="M121" s="37"/>
      <c r="N121" s="75"/>
      <c r="O121" s="177"/>
      <c r="P121" s="76"/>
      <c r="Q121" s="178">
        <f>Q122+Q129+Q132</f>
        <v>0</v>
      </c>
      <c r="R121" s="178">
        <f>R122+R129+R132</f>
        <v>0</v>
      </c>
      <c r="S121" s="76"/>
      <c r="T121" s="179">
        <f>T122+T129+T132</f>
        <v>0</v>
      </c>
      <c r="U121" s="76"/>
      <c r="V121" s="179">
        <f>V122+V129+V132</f>
        <v>0</v>
      </c>
      <c r="W121" s="76"/>
      <c r="X121" s="180">
        <f>X122+X129+X132</f>
        <v>0</v>
      </c>
      <c r="Y121" s="32"/>
      <c r="Z121" s="32"/>
      <c r="AA121" s="32"/>
      <c r="AB121" s="32"/>
      <c r="AC121" s="32"/>
      <c r="AD121" s="32"/>
      <c r="AE121" s="32"/>
      <c r="AT121" s="16" t="s">
        <v>80</v>
      </c>
      <c r="AU121" s="16" t="s">
        <v>110</v>
      </c>
      <c r="BK121" s="181">
        <f>BK122+BK129+BK132</f>
        <v>0</v>
      </c>
    </row>
    <row r="122" spans="1:65" s="11" customFormat="1" ht="25.9" customHeight="1">
      <c r="B122" s="182"/>
      <c r="C122" s="183"/>
      <c r="D122" s="184" t="s">
        <v>80</v>
      </c>
      <c r="E122" s="185" t="s">
        <v>131</v>
      </c>
      <c r="F122" s="185" t="s">
        <v>132</v>
      </c>
      <c r="G122" s="183"/>
      <c r="H122" s="183"/>
      <c r="I122" s="186"/>
      <c r="J122" s="186"/>
      <c r="K122" s="187">
        <f>BK122</f>
        <v>0</v>
      </c>
      <c r="L122" s="183"/>
      <c r="M122" s="188"/>
      <c r="N122" s="189"/>
      <c r="O122" s="190"/>
      <c r="P122" s="190"/>
      <c r="Q122" s="191">
        <f>Q123</f>
        <v>0</v>
      </c>
      <c r="R122" s="191">
        <f>R123</f>
        <v>0</v>
      </c>
      <c r="S122" s="190"/>
      <c r="T122" s="192">
        <f>T123</f>
        <v>0</v>
      </c>
      <c r="U122" s="190"/>
      <c r="V122" s="192">
        <f>V123</f>
        <v>0</v>
      </c>
      <c r="W122" s="190"/>
      <c r="X122" s="193">
        <f>X123</f>
        <v>0</v>
      </c>
      <c r="AR122" s="194" t="s">
        <v>89</v>
      </c>
      <c r="AT122" s="195" t="s">
        <v>80</v>
      </c>
      <c r="AU122" s="195" t="s">
        <v>81</v>
      </c>
      <c r="AY122" s="194" t="s">
        <v>133</v>
      </c>
      <c r="BK122" s="196">
        <f>BK123</f>
        <v>0</v>
      </c>
    </row>
    <row r="123" spans="1:65" s="11" customFormat="1" ht="22.9" customHeight="1">
      <c r="B123" s="182"/>
      <c r="C123" s="183"/>
      <c r="D123" s="184" t="s">
        <v>80</v>
      </c>
      <c r="E123" s="260" t="s">
        <v>89</v>
      </c>
      <c r="F123" s="260" t="s">
        <v>415</v>
      </c>
      <c r="G123" s="183"/>
      <c r="H123" s="183"/>
      <c r="I123" s="186"/>
      <c r="J123" s="186"/>
      <c r="K123" s="261">
        <f>BK123</f>
        <v>0</v>
      </c>
      <c r="L123" s="183"/>
      <c r="M123" s="188"/>
      <c r="N123" s="189"/>
      <c r="O123" s="190"/>
      <c r="P123" s="190"/>
      <c r="Q123" s="191">
        <f>SUM(Q124:Q128)</f>
        <v>0</v>
      </c>
      <c r="R123" s="191">
        <f>SUM(R124:R128)</f>
        <v>0</v>
      </c>
      <c r="S123" s="190"/>
      <c r="T123" s="192">
        <f>SUM(T124:T128)</f>
        <v>0</v>
      </c>
      <c r="U123" s="190"/>
      <c r="V123" s="192">
        <f>SUM(V124:V128)</f>
        <v>0</v>
      </c>
      <c r="W123" s="190"/>
      <c r="X123" s="193">
        <f>SUM(X124:X128)</f>
        <v>0</v>
      </c>
      <c r="AR123" s="194" t="s">
        <v>89</v>
      </c>
      <c r="AT123" s="195" t="s">
        <v>80</v>
      </c>
      <c r="AU123" s="195" t="s">
        <v>89</v>
      </c>
      <c r="AY123" s="194" t="s">
        <v>133</v>
      </c>
      <c r="BK123" s="196">
        <f>SUM(BK124:BK128)</f>
        <v>0</v>
      </c>
    </row>
    <row r="124" spans="1:65" s="2" customFormat="1" ht="21.75" customHeight="1">
      <c r="A124" s="32"/>
      <c r="B124" s="33"/>
      <c r="C124" s="197" t="s">
        <v>89</v>
      </c>
      <c r="D124" s="197" t="s">
        <v>136</v>
      </c>
      <c r="E124" s="198" t="s">
        <v>416</v>
      </c>
      <c r="F124" s="199" t="s">
        <v>417</v>
      </c>
      <c r="G124" s="200" t="s">
        <v>179</v>
      </c>
      <c r="H124" s="201">
        <v>20</v>
      </c>
      <c r="I124" s="202"/>
      <c r="J124" s="202"/>
      <c r="K124" s="203">
        <f>ROUND(P124*H124,2)</f>
        <v>0</v>
      </c>
      <c r="L124" s="199" t="s">
        <v>280</v>
      </c>
      <c r="M124" s="37"/>
      <c r="N124" s="204" t="s">
        <v>1</v>
      </c>
      <c r="O124" s="205" t="s">
        <v>44</v>
      </c>
      <c r="P124" s="206">
        <f>I124+J124</f>
        <v>0</v>
      </c>
      <c r="Q124" s="206">
        <f>ROUND(I124*H124,2)</f>
        <v>0</v>
      </c>
      <c r="R124" s="206">
        <f>ROUND(J124*H124,2)</f>
        <v>0</v>
      </c>
      <c r="S124" s="68"/>
      <c r="T124" s="207">
        <f>S124*H124</f>
        <v>0</v>
      </c>
      <c r="U124" s="207">
        <v>0</v>
      </c>
      <c r="V124" s="207">
        <f>U124*H124</f>
        <v>0</v>
      </c>
      <c r="W124" s="207">
        <v>0</v>
      </c>
      <c r="X124" s="208">
        <f>W124*H124</f>
        <v>0</v>
      </c>
      <c r="Y124" s="32"/>
      <c r="Z124" s="32"/>
      <c r="AA124" s="32"/>
      <c r="AB124" s="32"/>
      <c r="AC124" s="32"/>
      <c r="AD124" s="32"/>
      <c r="AE124" s="32"/>
      <c r="AR124" s="209" t="s">
        <v>141</v>
      </c>
      <c r="AT124" s="209" t="s">
        <v>136</v>
      </c>
      <c r="AU124" s="209" t="s">
        <v>91</v>
      </c>
      <c r="AY124" s="16" t="s">
        <v>133</v>
      </c>
      <c r="BE124" s="210">
        <f>IF(O124="základní",K124,0)</f>
        <v>0</v>
      </c>
      <c r="BF124" s="210">
        <f>IF(O124="snížená",K124,0)</f>
        <v>0</v>
      </c>
      <c r="BG124" s="210">
        <f>IF(O124="zákl. přenesená",K124,0)</f>
        <v>0</v>
      </c>
      <c r="BH124" s="210">
        <f>IF(O124="sníž. přenesená",K124,0)</f>
        <v>0</v>
      </c>
      <c r="BI124" s="210">
        <f>IF(O124="nulová",K124,0)</f>
        <v>0</v>
      </c>
      <c r="BJ124" s="16" t="s">
        <v>89</v>
      </c>
      <c r="BK124" s="210">
        <f>ROUND(P124*H124,2)</f>
        <v>0</v>
      </c>
      <c r="BL124" s="16" t="s">
        <v>141</v>
      </c>
      <c r="BM124" s="209" t="s">
        <v>418</v>
      </c>
    </row>
    <row r="125" spans="1:65" s="2" customFormat="1" ht="21.75" customHeight="1">
      <c r="A125" s="32"/>
      <c r="B125" s="33"/>
      <c r="C125" s="197" t="s">
        <v>91</v>
      </c>
      <c r="D125" s="197" t="s">
        <v>136</v>
      </c>
      <c r="E125" s="198" t="s">
        <v>419</v>
      </c>
      <c r="F125" s="199" t="s">
        <v>420</v>
      </c>
      <c r="G125" s="200" t="s">
        <v>179</v>
      </c>
      <c r="H125" s="201">
        <v>20</v>
      </c>
      <c r="I125" s="202"/>
      <c r="J125" s="202"/>
      <c r="K125" s="203">
        <f>ROUND(P125*H125,2)</f>
        <v>0</v>
      </c>
      <c r="L125" s="199" t="s">
        <v>280</v>
      </c>
      <c r="M125" s="37"/>
      <c r="N125" s="204" t="s">
        <v>1</v>
      </c>
      <c r="O125" s="205" t="s">
        <v>44</v>
      </c>
      <c r="P125" s="206">
        <f>I125+J125</f>
        <v>0</v>
      </c>
      <c r="Q125" s="206">
        <f>ROUND(I125*H125,2)</f>
        <v>0</v>
      </c>
      <c r="R125" s="206">
        <f>ROUND(J125*H125,2)</f>
        <v>0</v>
      </c>
      <c r="S125" s="68"/>
      <c r="T125" s="207">
        <f>S125*H125</f>
        <v>0</v>
      </c>
      <c r="U125" s="207">
        <v>0</v>
      </c>
      <c r="V125" s="207">
        <f>U125*H125</f>
        <v>0</v>
      </c>
      <c r="W125" s="207">
        <v>0</v>
      </c>
      <c r="X125" s="208">
        <f>W125*H125</f>
        <v>0</v>
      </c>
      <c r="Y125" s="32"/>
      <c r="Z125" s="32"/>
      <c r="AA125" s="32"/>
      <c r="AB125" s="32"/>
      <c r="AC125" s="32"/>
      <c r="AD125" s="32"/>
      <c r="AE125" s="32"/>
      <c r="AR125" s="209" t="s">
        <v>141</v>
      </c>
      <c r="AT125" s="209" t="s">
        <v>136</v>
      </c>
      <c r="AU125" s="209" t="s">
        <v>91</v>
      </c>
      <c r="AY125" s="16" t="s">
        <v>133</v>
      </c>
      <c r="BE125" s="210">
        <f>IF(O125="základní",K125,0)</f>
        <v>0</v>
      </c>
      <c r="BF125" s="210">
        <f>IF(O125="snížená",K125,0)</f>
        <v>0</v>
      </c>
      <c r="BG125" s="210">
        <f>IF(O125="zákl. přenesená",K125,0)</f>
        <v>0</v>
      </c>
      <c r="BH125" s="210">
        <f>IF(O125="sníž. přenesená",K125,0)</f>
        <v>0</v>
      </c>
      <c r="BI125" s="210">
        <f>IF(O125="nulová",K125,0)</f>
        <v>0</v>
      </c>
      <c r="BJ125" s="16" t="s">
        <v>89</v>
      </c>
      <c r="BK125" s="210">
        <f>ROUND(P125*H125,2)</f>
        <v>0</v>
      </c>
      <c r="BL125" s="16" t="s">
        <v>141</v>
      </c>
      <c r="BM125" s="209" t="s">
        <v>421</v>
      </c>
    </row>
    <row r="126" spans="1:65" s="2" customFormat="1" ht="21.75" customHeight="1">
      <c r="A126" s="32"/>
      <c r="B126" s="33"/>
      <c r="C126" s="197" t="s">
        <v>147</v>
      </c>
      <c r="D126" s="197" t="s">
        <v>136</v>
      </c>
      <c r="E126" s="198" t="s">
        <v>422</v>
      </c>
      <c r="F126" s="199" t="s">
        <v>423</v>
      </c>
      <c r="G126" s="200" t="s">
        <v>179</v>
      </c>
      <c r="H126" s="201">
        <v>20</v>
      </c>
      <c r="I126" s="202"/>
      <c r="J126" s="202"/>
      <c r="K126" s="203">
        <f>ROUND(P126*H126,2)</f>
        <v>0</v>
      </c>
      <c r="L126" s="199" t="s">
        <v>280</v>
      </c>
      <c r="M126" s="37"/>
      <c r="N126" s="204" t="s">
        <v>1</v>
      </c>
      <c r="O126" s="205" t="s">
        <v>44</v>
      </c>
      <c r="P126" s="206">
        <f>I126+J126</f>
        <v>0</v>
      </c>
      <c r="Q126" s="206">
        <f>ROUND(I126*H126,2)</f>
        <v>0</v>
      </c>
      <c r="R126" s="206">
        <f>ROUND(J126*H126,2)</f>
        <v>0</v>
      </c>
      <c r="S126" s="68"/>
      <c r="T126" s="207">
        <f>S126*H126</f>
        <v>0</v>
      </c>
      <c r="U126" s="207">
        <v>0</v>
      </c>
      <c r="V126" s="207">
        <f>U126*H126</f>
        <v>0</v>
      </c>
      <c r="W126" s="207">
        <v>0</v>
      </c>
      <c r="X126" s="208">
        <f>W126*H126</f>
        <v>0</v>
      </c>
      <c r="Y126" s="32"/>
      <c r="Z126" s="32"/>
      <c r="AA126" s="32"/>
      <c r="AB126" s="32"/>
      <c r="AC126" s="32"/>
      <c r="AD126" s="32"/>
      <c r="AE126" s="32"/>
      <c r="AR126" s="209" t="s">
        <v>141</v>
      </c>
      <c r="AT126" s="209" t="s">
        <v>136</v>
      </c>
      <c r="AU126" s="209" t="s">
        <v>91</v>
      </c>
      <c r="AY126" s="16" t="s">
        <v>133</v>
      </c>
      <c r="BE126" s="210">
        <f>IF(O126="základní",K126,0)</f>
        <v>0</v>
      </c>
      <c r="BF126" s="210">
        <f>IF(O126="snížená",K126,0)</f>
        <v>0</v>
      </c>
      <c r="BG126" s="210">
        <f>IF(O126="zákl. přenesená",K126,0)</f>
        <v>0</v>
      </c>
      <c r="BH126" s="210">
        <f>IF(O126="sníž. přenesená",K126,0)</f>
        <v>0</v>
      </c>
      <c r="BI126" s="210">
        <f>IF(O126="nulová",K126,0)</f>
        <v>0</v>
      </c>
      <c r="BJ126" s="16" t="s">
        <v>89</v>
      </c>
      <c r="BK126" s="210">
        <f>ROUND(P126*H126,2)</f>
        <v>0</v>
      </c>
      <c r="BL126" s="16" t="s">
        <v>141</v>
      </c>
      <c r="BM126" s="209" t="s">
        <v>424</v>
      </c>
    </row>
    <row r="127" spans="1:65" s="2" customFormat="1" ht="21.75" customHeight="1">
      <c r="A127" s="32"/>
      <c r="B127" s="33"/>
      <c r="C127" s="197" t="s">
        <v>141</v>
      </c>
      <c r="D127" s="197" t="s">
        <v>136</v>
      </c>
      <c r="E127" s="198" t="s">
        <v>425</v>
      </c>
      <c r="F127" s="199" t="s">
        <v>426</v>
      </c>
      <c r="G127" s="200" t="s">
        <v>179</v>
      </c>
      <c r="H127" s="201">
        <v>20</v>
      </c>
      <c r="I127" s="202"/>
      <c r="J127" s="202"/>
      <c r="K127" s="203">
        <f>ROUND(P127*H127,2)</f>
        <v>0</v>
      </c>
      <c r="L127" s="199" t="s">
        <v>280</v>
      </c>
      <c r="M127" s="37"/>
      <c r="N127" s="204" t="s">
        <v>1</v>
      </c>
      <c r="O127" s="205" t="s">
        <v>44</v>
      </c>
      <c r="P127" s="206">
        <f>I127+J127</f>
        <v>0</v>
      </c>
      <c r="Q127" s="206">
        <f>ROUND(I127*H127,2)</f>
        <v>0</v>
      </c>
      <c r="R127" s="206">
        <f>ROUND(J127*H127,2)</f>
        <v>0</v>
      </c>
      <c r="S127" s="68"/>
      <c r="T127" s="207">
        <f>S127*H127</f>
        <v>0</v>
      </c>
      <c r="U127" s="207">
        <v>0</v>
      </c>
      <c r="V127" s="207">
        <f>U127*H127</f>
        <v>0</v>
      </c>
      <c r="W127" s="207">
        <v>0</v>
      </c>
      <c r="X127" s="208">
        <f>W127*H127</f>
        <v>0</v>
      </c>
      <c r="Y127" s="32"/>
      <c r="Z127" s="32"/>
      <c r="AA127" s="32"/>
      <c r="AB127" s="32"/>
      <c r="AC127" s="32"/>
      <c r="AD127" s="32"/>
      <c r="AE127" s="32"/>
      <c r="AR127" s="209" t="s">
        <v>141</v>
      </c>
      <c r="AT127" s="209" t="s">
        <v>136</v>
      </c>
      <c r="AU127" s="209" t="s">
        <v>91</v>
      </c>
      <c r="AY127" s="16" t="s">
        <v>133</v>
      </c>
      <c r="BE127" s="210">
        <f>IF(O127="základní",K127,0)</f>
        <v>0</v>
      </c>
      <c r="BF127" s="210">
        <f>IF(O127="snížená",K127,0)</f>
        <v>0</v>
      </c>
      <c r="BG127" s="210">
        <f>IF(O127="zákl. přenesená",K127,0)</f>
        <v>0</v>
      </c>
      <c r="BH127" s="210">
        <f>IF(O127="sníž. přenesená",K127,0)</f>
        <v>0</v>
      </c>
      <c r="BI127" s="210">
        <f>IF(O127="nulová",K127,0)</f>
        <v>0</v>
      </c>
      <c r="BJ127" s="16" t="s">
        <v>89</v>
      </c>
      <c r="BK127" s="210">
        <f>ROUND(P127*H127,2)</f>
        <v>0</v>
      </c>
      <c r="BL127" s="16" t="s">
        <v>141</v>
      </c>
      <c r="BM127" s="209" t="s">
        <v>427</v>
      </c>
    </row>
    <row r="128" spans="1:65" s="2" customFormat="1" ht="21.75" customHeight="1">
      <c r="A128" s="32"/>
      <c r="B128" s="33"/>
      <c r="C128" s="197" t="s">
        <v>134</v>
      </c>
      <c r="D128" s="197" t="s">
        <v>136</v>
      </c>
      <c r="E128" s="198" t="s">
        <v>428</v>
      </c>
      <c r="F128" s="199" t="s">
        <v>429</v>
      </c>
      <c r="G128" s="200" t="s">
        <v>179</v>
      </c>
      <c r="H128" s="201">
        <v>20</v>
      </c>
      <c r="I128" s="202"/>
      <c r="J128" s="202"/>
      <c r="K128" s="203">
        <f>ROUND(P128*H128,2)</f>
        <v>0</v>
      </c>
      <c r="L128" s="199" t="s">
        <v>280</v>
      </c>
      <c r="M128" s="37"/>
      <c r="N128" s="204" t="s">
        <v>1</v>
      </c>
      <c r="O128" s="205" t="s">
        <v>44</v>
      </c>
      <c r="P128" s="206">
        <f>I128+J128</f>
        <v>0</v>
      </c>
      <c r="Q128" s="206">
        <f>ROUND(I128*H128,2)</f>
        <v>0</v>
      </c>
      <c r="R128" s="206">
        <f>ROUND(J128*H128,2)</f>
        <v>0</v>
      </c>
      <c r="S128" s="68"/>
      <c r="T128" s="207">
        <f>S128*H128</f>
        <v>0</v>
      </c>
      <c r="U128" s="207">
        <v>0</v>
      </c>
      <c r="V128" s="207">
        <f>U128*H128</f>
        <v>0</v>
      </c>
      <c r="W128" s="207">
        <v>0</v>
      </c>
      <c r="X128" s="208">
        <f>W128*H128</f>
        <v>0</v>
      </c>
      <c r="Y128" s="32"/>
      <c r="Z128" s="32"/>
      <c r="AA128" s="32"/>
      <c r="AB128" s="32"/>
      <c r="AC128" s="32"/>
      <c r="AD128" s="32"/>
      <c r="AE128" s="32"/>
      <c r="AR128" s="209" t="s">
        <v>141</v>
      </c>
      <c r="AT128" s="209" t="s">
        <v>136</v>
      </c>
      <c r="AU128" s="209" t="s">
        <v>91</v>
      </c>
      <c r="AY128" s="16" t="s">
        <v>133</v>
      </c>
      <c r="BE128" s="210">
        <f>IF(O128="základní",K128,0)</f>
        <v>0</v>
      </c>
      <c r="BF128" s="210">
        <f>IF(O128="snížená",K128,0)</f>
        <v>0</v>
      </c>
      <c r="BG128" s="210">
        <f>IF(O128="zákl. přenesená",K128,0)</f>
        <v>0</v>
      </c>
      <c r="BH128" s="210">
        <f>IF(O128="sníž. přenesená",K128,0)</f>
        <v>0</v>
      </c>
      <c r="BI128" s="210">
        <f>IF(O128="nulová",K128,0)</f>
        <v>0</v>
      </c>
      <c r="BJ128" s="16" t="s">
        <v>89</v>
      </c>
      <c r="BK128" s="210">
        <f>ROUND(P128*H128,2)</f>
        <v>0</v>
      </c>
      <c r="BL128" s="16" t="s">
        <v>141</v>
      </c>
      <c r="BM128" s="209" t="s">
        <v>430</v>
      </c>
    </row>
    <row r="129" spans="1:65" s="11" customFormat="1" ht="25.9" customHeight="1">
      <c r="B129" s="182"/>
      <c r="C129" s="183"/>
      <c r="D129" s="184" t="s">
        <v>80</v>
      </c>
      <c r="E129" s="185" t="s">
        <v>277</v>
      </c>
      <c r="F129" s="185" t="s">
        <v>431</v>
      </c>
      <c r="G129" s="183"/>
      <c r="H129" s="183"/>
      <c r="I129" s="186"/>
      <c r="J129" s="186"/>
      <c r="K129" s="187">
        <f>BK129</f>
        <v>0</v>
      </c>
      <c r="L129" s="183"/>
      <c r="M129" s="188"/>
      <c r="N129" s="189"/>
      <c r="O129" s="190"/>
      <c r="P129" s="190"/>
      <c r="Q129" s="191">
        <f>Q130</f>
        <v>0</v>
      </c>
      <c r="R129" s="191">
        <f>R130</f>
        <v>0</v>
      </c>
      <c r="S129" s="190"/>
      <c r="T129" s="192">
        <f>T130</f>
        <v>0</v>
      </c>
      <c r="U129" s="190"/>
      <c r="V129" s="192">
        <f>V130</f>
        <v>0</v>
      </c>
      <c r="W129" s="190"/>
      <c r="X129" s="193">
        <f>X130</f>
        <v>0</v>
      </c>
      <c r="AR129" s="194" t="s">
        <v>147</v>
      </c>
      <c r="AT129" s="195" t="s">
        <v>80</v>
      </c>
      <c r="AU129" s="195" t="s">
        <v>81</v>
      </c>
      <c r="AY129" s="194" t="s">
        <v>133</v>
      </c>
      <c r="BK129" s="196">
        <f>BK130</f>
        <v>0</v>
      </c>
    </row>
    <row r="130" spans="1:65" s="11" customFormat="1" ht="22.9" customHeight="1">
      <c r="B130" s="182"/>
      <c r="C130" s="183"/>
      <c r="D130" s="184" t="s">
        <v>80</v>
      </c>
      <c r="E130" s="260" t="s">
        <v>432</v>
      </c>
      <c r="F130" s="260" t="s">
        <v>433</v>
      </c>
      <c r="G130" s="183"/>
      <c r="H130" s="183"/>
      <c r="I130" s="186"/>
      <c r="J130" s="186"/>
      <c r="K130" s="261">
        <f>BK130</f>
        <v>0</v>
      </c>
      <c r="L130" s="183"/>
      <c r="M130" s="188"/>
      <c r="N130" s="189"/>
      <c r="O130" s="190"/>
      <c r="P130" s="190"/>
      <c r="Q130" s="191">
        <f>Q131</f>
        <v>0</v>
      </c>
      <c r="R130" s="191">
        <f>R131</f>
        <v>0</v>
      </c>
      <c r="S130" s="190"/>
      <c r="T130" s="192">
        <f>T131</f>
        <v>0</v>
      </c>
      <c r="U130" s="190"/>
      <c r="V130" s="192">
        <f>V131</f>
        <v>0</v>
      </c>
      <c r="W130" s="190"/>
      <c r="X130" s="193">
        <f>X131</f>
        <v>0</v>
      </c>
      <c r="AR130" s="194" t="s">
        <v>147</v>
      </c>
      <c r="AT130" s="195" t="s">
        <v>80</v>
      </c>
      <c r="AU130" s="195" t="s">
        <v>89</v>
      </c>
      <c r="AY130" s="194" t="s">
        <v>133</v>
      </c>
      <c r="BK130" s="196">
        <f>BK131</f>
        <v>0</v>
      </c>
    </row>
    <row r="131" spans="1:65" s="2" customFormat="1" ht="21.75" customHeight="1">
      <c r="A131" s="32"/>
      <c r="B131" s="33"/>
      <c r="C131" s="197" t="s">
        <v>164</v>
      </c>
      <c r="D131" s="197" t="s">
        <v>136</v>
      </c>
      <c r="E131" s="198" t="s">
        <v>434</v>
      </c>
      <c r="F131" s="199" t="s">
        <v>435</v>
      </c>
      <c r="G131" s="200" t="s">
        <v>179</v>
      </c>
      <c r="H131" s="201">
        <v>20</v>
      </c>
      <c r="I131" s="202"/>
      <c r="J131" s="202"/>
      <c r="K131" s="203">
        <f>ROUND(P131*H131,2)</f>
        <v>0</v>
      </c>
      <c r="L131" s="199" t="s">
        <v>436</v>
      </c>
      <c r="M131" s="37"/>
      <c r="N131" s="204" t="s">
        <v>1</v>
      </c>
      <c r="O131" s="205" t="s">
        <v>44</v>
      </c>
      <c r="P131" s="206">
        <f>I131+J131</f>
        <v>0</v>
      </c>
      <c r="Q131" s="206">
        <f>ROUND(I131*H131,2)</f>
        <v>0</v>
      </c>
      <c r="R131" s="206">
        <f>ROUND(J131*H131,2)</f>
        <v>0</v>
      </c>
      <c r="S131" s="68"/>
      <c r="T131" s="207">
        <f>S131*H131</f>
        <v>0</v>
      </c>
      <c r="U131" s="207">
        <v>0</v>
      </c>
      <c r="V131" s="207">
        <f>U131*H131</f>
        <v>0</v>
      </c>
      <c r="W131" s="207">
        <v>0</v>
      </c>
      <c r="X131" s="208">
        <f>W131*H131</f>
        <v>0</v>
      </c>
      <c r="Y131" s="32"/>
      <c r="Z131" s="32"/>
      <c r="AA131" s="32"/>
      <c r="AB131" s="32"/>
      <c r="AC131" s="32"/>
      <c r="AD131" s="32"/>
      <c r="AE131" s="32"/>
      <c r="AR131" s="209" t="s">
        <v>437</v>
      </c>
      <c r="AT131" s="209" t="s">
        <v>136</v>
      </c>
      <c r="AU131" s="209" t="s">
        <v>91</v>
      </c>
      <c r="AY131" s="16" t="s">
        <v>133</v>
      </c>
      <c r="BE131" s="210">
        <f>IF(O131="základní",K131,0)</f>
        <v>0</v>
      </c>
      <c r="BF131" s="210">
        <f>IF(O131="snížená",K131,0)</f>
        <v>0</v>
      </c>
      <c r="BG131" s="210">
        <f>IF(O131="zákl. přenesená",K131,0)</f>
        <v>0</v>
      </c>
      <c r="BH131" s="210">
        <f>IF(O131="sníž. přenesená",K131,0)</f>
        <v>0</v>
      </c>
      <c r="BI131" s="210">
        <f>IF(O131="nulová",K131,0)</f>
        <v>0</v>
      </c>
      <c r="BJ131" s="16" t="s">
        <v>89</v>
      </c>
      <c r="BK131" s="210">
        <f>ROUND(P131*H131,2)</f>
        <v>0</v>
      </c>
      <c r="BL131" s="16" t="s">
        <v>437</v>
      </c>
      <c r="BM131" s="209" t="s">
        <v>438</v>
      </c>
    </row>
    <row r="132" spans="1:65" s="11" customFormat="1" ht="25.9" customHeight="1">
      <c r="B132" s="182"/>
      <c r="C132" s="183"/>
      <c r="D132" s="184" t="s">
        <v>80</v>
      </c>
      <c r="E132" s="185" t="s">
        <v>338</v>
      </c>
      <c r="F132" s="185" t="s">
        <v>339</v>
      </c>
      <c r="G132" s="183"/>
      <c r="H132" s="183"/>
      <c r="I132" s="186"/>
      <c r="J132" s="186"/>
      <c r="K132" s="187">
        <f>BK132</f>
        <v>0</v>
      </c>
      <c r="L132" s="183"/>
      <c r="M132" s="188"/>
      <c r="N132" s="189"/>
      <c r="O132" s="190"/>
      <c r="P132" s="190"/>
      <c r="Q132" s="191">
        <f>SUM(Q133:Q151)</f>
        <v>0</v>
      </c>
      <c r="R132" s="191">
        <f>SUM(R133:R151)</f>
        <v>0</v>
      </c>
      <c r="S132" s="190"/>
      <c r="T132" s="192">
        <f>SUM(T133:T151)</f>
        <v>0</v>
      </c>
      <c r="U132" s="190"/>
      <c r="V132" s="192">
        <f>SUM(V133:V151)</f>
        <v>0</v>
      </c>
      <c r="W132" s="190"/>
      <c r="X132" s="193">
        <f>SUM(X133:X151)</f>
        <v>0</v>
      </c>
      <c r="AR132" s="194" t="s">
        <v>141</v>
      </c>
      <c r="AT132" s="195" t="s">
        <v>80</v>
      </c>
      <c r="AU132" s="195" t="s">
        <v>81</v>
      </c>
      <c r="AY132" s="194" t="s">
        <v>133</v>
      </c>
      <c r="BK132" s="196">
        <f>SUM(BK133:BK151)</f>
        <v>0</v>
      </c>
    </row>
    <row r="133" spans="1:65" s="2" customFormat="1" ht="21.75" customHeight="1">
      <c r="A133" s="32"/>
      <c r="B133" s="33"/>
      <c r="C133" s="197" t="s">
        <v>169</v>
      </c>
      <c r="D133" s="197" t="s">
        <v>136</v>
      </c>
      <c r="E133" s="198" t="s">
        <v>439</v>
      </c>
      <c r="F133" s="199" t="s">
        <v>440</v>
      </c>
      <c r="G133" s="200" t="s">
        <v>179</v>
      </c>
      <c r="H133" s="201">
        <v>60</v>
      </c>
      <c r="I133" s="202"/>
      <c r="J133" s="202"/>
      <c r="K133" s="203">
        <f t="shared" ref="K133:K151" si="1">ROUND(P133*H133,2)</f>
        <v>0</v>
      </c>
      <c r="L133" s="199" t="s">
        <v>280</v>
      </c>
      <c r="M133" s="37"/>
      <c r="N133" s="204" t="s">
        <v>1</v>
      </c>
      <c r="O133" s="205" t="s">
        <v>44</v>
      </c>
      <c r="P133" s="206">
        <f t="shared" ref="P133:P151" si="2">I133+J133</f>
        <v>0</v>
      </c>
      <c r="Q133" s="206">
        <f t="shared" ref="Q133:Q151" si="3">ROUND(I133*H133,2)</f>
        <v>0</v>
      </c>
      <c r="R133" s="206">
        <f t="shared" ref="R133:R151" si="4">ROUND(J133*H133,2)</f>
        <v>0</v>
      </c>
      <c r="S133" s="68"/>
      <c r="T133" s="207">
        <f t="shared" ref="T133:T151" si="5">S133*H133</f>
        <v>0</v>
      </c>
      <c r="U133" s="207">
        <v>0</v>
      </c>
      <c r="V133" s="207">
        <f t="shared" ref="V133:V151" si="6">U133*H133</f>
        <v>0</v>
      </c>
      <c r="W133" s="207">
        <v>0</v>
      </c>
      <c r="X133" s="208">
        <f t="shared" ref="X133:X151" si="7">W133*H133</f>
        <v>0</v>
      </c>
      <c r="Y133" s="32"/>
      <c r="Z133" s="32"/>
      <c r="AA133" s="32"/>
      <c r="AB133" s="32"/>
      <c r="AC133" s="32"/>
      <c r="AD133" s="32"/>
      <c r="AE133" s="32"/>
      <c r="AR133" s="209" t="s">
        <v>343</v>
      </c>
      <c r="AT133" s="209" t="s">
        <v>136</v>
      </c>
      <c r="AU133" s="209" t="s">
        <v>89</v>
      </c>
      <c r="AY133" s="16" t="s">
        <v>133</v>
      </c>
      <c r="BE133" s="210">
        <f t="shared" ref="BE133:BE151" si="8">IF(O133="základní",K133,0)</f>
        <v>0</v>
      </c>
      <c r="BF133" s="210">
        <f t="shared" ref="BF133:BF151" si="9">IF(O133="snížená",K133,0)</f>
        <v>0</v>
      </c>
      <c r="BG133" s="210">
        <f t="shared" ref="BG133:BG151" si="10">IF(O133="zákl. přenesená",K133,0)</f>
        <v>0</v>
      </c>
      <c r="BH133" s="210">
        <f t="shared" ref="BH133:BH151" si="11">IF(O133="sníž. přenesená",K133,0)</f>
        <v>0</v>
      </c>
      <c r="BI133" s="210">
        <f t="shared" ref="BI133:BI151" si="12">IF(O133="nulová",K133,0)</f>
        <v>0</v>
      </c>
      <c r="BJ133" s="16" t="s">
        <v>89</v>
      </c>
      <c r="BK133" s="210">
        <f t="shared" ref="BK133:BK151" si="13">ROUND(P133*H133,2)</f>
        <v>0</v>
      </c>
      <c r="BL133" s="16" t="s">
        <v>343</v>
      </c>
      <c r="BM133" s="209" t="s">
        <v>441</v>
      </c>
    </row>
    <row r="134" spans="1:65" s="2" customFormat="1" ht="21.75" customHeight="1">
      <c r="A134" s="32"/>
      <c r="B134" s="33"/>
      <c r="C134" s="197" t="s">
        <v>176</v>
      </c>
      <c r="D134" s="197" t="s">
        <v>136</v>
      </c>
      <c r="E134" s="198" t="s">
        <v>442</v>
      </c>
      <c r="F134" s="199" t="s">
        <v>443</v>
      </c>
      <c r="G134" s="200" t="s">
        <v>185</v>
      </c>
      <c r="H134" s="201">
        <v>2</v>
      </c>
      <c r="I134" s="202"/>
      <c r="J134" s="202"/>
      <c r="K134" s="203">
        <f t="shared" si="1"/>
        <v>0</v>
      </c>
      <c r="L134" s="199" t="s">
        <v>280</v>
      </c>
      <c r="M134" s="37"/>
      <c r="N134" s="204" t="s">
        <v>1</v>
      </c>
      <c r="O134" s="205" t="s">
        <v>44</v>
      </c>
      <c r="P134" s="206">
        <f t="shared" si="2"/>
        <v>0</v>
      </c>
      <c r="Q134" s="206">
        <f t="shared" si="3"/>
        <v>0</v>
      </c>
      <c r="R134" s="206">
        <f t="shared" si="4"/>
        <v>0</v>
      </c>
      <c r="S134" s="68"/>
      <c r="T134" s="207">
        <f t="shared" si="5"/>
        <v>0</v>
      </c>
      <c r="U134" s="207">
        <v>0</v>
      </c>
      <c r="V134" s="207">
        <f t="shared" si="6"/>
        <v>0</v>
      </c>
      <c r="W134" s="207">
        <v>0</v>
      </c>
      <c r="X134" s="208">
        <f t="shared" si="7"/>
        <v>0</v>
      </c>
      <c r="Y134" s="32"/>
      <c r="Z134" s="32"/>
      <c r="AA134" s="32"/>
      <c r="AB134" s="32"/>
      <c r="AC134" s="32"/>
      <c r="AD134" s="32"/>
      <c r="AE134" s="32"/>
      <c r="AR134" s="209" t="s">
        <v>343</v>
      </c>
      <c r="AT134" s="209" t="s">
        <v>136</v>
      </c>
      <c r="AU134" s="209" t="s">
        <v>89</v>
      </c>
      <c r="AY134" s="16" t="s">
        <v>133</v>
      </c>
      <c r="BE134" s="210">
        <f t="shared" si="8"/>
        <v>0</v>
      </c>
      <c r="BF134" s="210">
        <f t="shared" si="9"/>
        <v>0</v>
      </c>
      <c r="BG134" s="210">
        <f t="shared" si="10"/>
        <v>0</v>
      </c>
      <c r="BH134" s="210">
        <f t="shared" si="11"/>
        <v>0</v>
      </c>
      <c r="BI134" s="210">
        <f t="shared" si="12"/>
        <v>0</v>
      </c>
      <c r="BJ134" s="16" t="s">
        <v>89</v>
      </c>
      <c r="BK134" s="210">
        <f t="shared" si="13"/>
        <v>0</v>
      </c>
      <c r="BL134" s="16" t="s">
        <v>343</v>
      </c>
      <c r="BM134" s="209" t="s">
        <v>444</v>
      </c>
    </row>
    <row r="135" spans="1:65" s="2" customFormat="1" ht="21.75" customHeight="1">
      <c r="A135" s="32"/>
      <c r="B135" s="33"/>
      <c r="C135" s="197" t="s">
        <v>182</v>
      </c>
      <c r="D135" s="197" t="s">
        <v>136</v>
      </c>
      <c r="E135" s="198" t="s">
        <v>445</v>
      </c>
      <c r="F135" s="199" t="s">
        <v>446</v>
      </c>
      <c r="G135" s="200" t="s">
        <v>185</v>
      </c>
      <c r="H135" s="201">
        <v>2</v>
      </c>
      <c r="I135" s="202"/>
      <c r="J135" s="202"/>
      <c r="K135" s="203">
        <f t="shared" si="1"/>
        <v>0</v>
      </c>
      <c r="L135" s="199" t="s">
        <v>280</v>
      </c>
      <c r="M135" s="37"/>
      <c r="N135" s="204" t="s">
        <v>1</v>
      </c>
      <c r="O135" s="205" t="s">
        <v>44</v>
      </c>
      <c r="P135" s="206">
        <f t="shared" si="2"/>
        <v>0</v>
      </c>
      <c r="Q135" s="206">
        <f t="shared" si="3"/>
        <v>0</v>
      </c>
      <c r="R135" s="206">
        <f t="shared" si="4"/>
        <v>0</v>
      </c>
      <c r="S135" s="68"/>
      <c r="T135" s="207">
        <f t="shared" si="5"/>
        <v>0</v>
      </c>
      <c r="U135" s="207">
        <v>0</v>
      </c>
      <c r="V135" s="207">
        <f t="shared" si="6"/>
        <v>0</v>
      </c>
      <c r="W135" s="207">
        <v>0</v>
      </c>
      <c r="X135" s="208">
        <f t="shared" si="7"/>
        <v>0</v>
      </c>
      <c r="Y135" s="32"/>
      <c r="Z135" s="32"/>
      <c r="AA135" s="32"/>
      <c r="AB135" s="32"/>
      <c r="AC135" s="32"/>
      <c r="AD135" s="32"/>
      <c r="AE135" s="32"/>
      <c r="AR135" s="209" t="s">
        <v>343</v>
      </c>
      <c r="AT135" s="209" t="s">
        <v>136</v>
      </c>
      <c r="AU135" s="209" t="s">
        <v>89</v>
      </c>
      <c r="AY135" s="16" t="s">
        <v>133</v>
      </c>
      <c r="BE135" s="210">
        <f t="shared" si="8"/>
        <v>0</v>
      </c>
      <c r="BF135" s="210">
        <f t="shared" si="9"/>
        <v>0</v>
      </c>
      <c r="BG135" s="210">
        <f t="shared" si="10"/>
        <v>0</v>
      </c>
      <c r="BH135" s="210">
        <f t="shared" si="11"/>
        <v>0</v>
      </c>
      <c r="BI135" s="210">
        <f t="shared" si="12"/>
        <v>0</v>
      </c>
      <c r="BJ135" s="16" t="s">
        <v>89</v>
      </c>
      <c r="BK135" s="210">
        <f t="shared" si="13"/>
        <v>0</v>
      </c>
      <c r="BL135" s="16" t="s">
        <v>343</v>
      </c>
      <c r="BM135" s="209" t="s">
        <v>447</v>
      </c>
    </row>
    <row r="136" spans="1:65" s="2" customFormat="1" ht="21.75" customHeight="1">
      <c r="A136" s="32"/>
      <c r="B136" s="33"/>
      <c r="C136" s="197" t="s">
        <v>188</v>
      </c>
      <c r="D136" s="197" t="s">
        <v>136</v>
      </c>
      <c r="E136" s="198" t="s">
        <v>448</v>
      </c>
      <c r="F136" s="199" t="s">
        <v>449</v>
      </c>
      <c r="G136" s="200" t="s">
        <v>185</v>
      </c>
      <c r="H136" s="201">
        <v>3</v>
      </c>
      <c r="I136" s="202"/>
      <c r="J136" s="202"/>
      <c r="K136" s="203">
        <f t="shared" si="1"/>
        <v>0</v>
      </c>
      <c r="L136" s="199" t="s">
        <v>280</v>
      </c>
      <c r="M136" s="37"/>
      <c r="N136" s="204" t="s">
        <v>1</v>
      </c>
      <c r="O136" s="205" t="s">
        <v>44</v>
      </c>
      <c r="P136" s="206">
        <f t="shared" si="2"/>
        <v>0</v>
      </c>
      <c r="Q136" s="206">
        <f t="shared" si="3"/>
        <v>0</v>
      </c>
      <c r="R136" s="206">
        <f t="shared" si="4"/>
        <v>0</v>
      </c>
      <c r="S136" s="68"/>
      <c r="T136" s="207">
        <f t="shared" si="5"/>
        <v>0</v>
      </c>
      <c r="U136" s="207">
        <v>0</v>
      </c>
      <c r="V136" s="207">
        <f t="shared" si="6"/>
        <v>0</v>
      </c>
      <c r="W136" s="207">
        <v>0</v>
      </c>
      <c r="X136" s="208">
        <f t="shared" si="7"/>
        <v>0</v>
      </c>
      <c r="Y136" s="32"/>
      <c r="Z136" s="32"/>
      <c r="AA136" s="32"/>
      <c r="AB136" s="32"/>
      <c r="AC136" s="32"/>
      <c r="AD136" s="32"/>
      <c r="AE136" s="32"/>
      <c r="AR136" s="209" t="s">
        <v>343</v>
      </c>
      <c r="AT136" s="209" t="s">
        <v>136</v>
      </c>
      <c r="AU136" s="209" t="s">
        <v>89</v>
      </c>
      <c r="AY136" s="16" t="s">
        <v>133</v>
      </c>
      <c r="BE136" s="210">
        <f t="shared" si="8"/>
        <v>0</v>
      </c>
      <c r="BF136" s="210">
        <f t="shared" si="9"/>
        <v>0</v>
      </c>
      <c r="BG136" s="210">
        <f t="shared" si="10"/>
        <v>0</v>
      </c>
      <c r="BH136" s="210">
        <f t="shared" si="11"/>
        <v>0</v>
      </c>
      <c r="BI136" s="210">
        <f t="shared" si="12"/>
        <v>0</v>
      </c>
      <c r="BJ136" s="16" t="s">
        <v>89</v>
      </c>
      <c r="BK136" s="210">
        <f t="shared" si="13"/>
        <v>0</v>
      </c>
      <c r="BL136" s="16" t="s">
        <v>343</v>
      </c>
      <c r="BM136" s="209" t="s">
        <v>450</v>
      </c>
    </row>
    <row r="137" spans="1:65" s="2" customFormat="1" ht="21.75" customHeight="1">
      <c r="A137" s="32"/>
      <c r="B137" s="33"/>
      <c r="C137" s="197" t="s">
        <v>192</v>
      </c>
      <c r="D137" s="197" t="s">
        <v>136</v>
      </c>
      <c r="E137" s="198" t="s">
        <v>451</v>
      </c>
      <c r="F137" s="199" t="s">
        <v>452</v>
      </c>
      <c r="G137" s="200" t="s">
        <v>185</v>
      </c>
      <c r="H137" s="201">
        <v>3</v>
      </c>
      <c r="I137" s="202"/>
      <c r="J137" s="202"/>
      <c r="K137" s="203">
        <f t="shared" si="1"/>
        <v>0</v>
      </c>
      <c r="L137" s="199" t="s">
        <v>280</v>
      </c>
      <c r="M137" s="37"/>
      <c r="N137" s="204" t="s">
        <v>1</v>
      </c>
      <c r="O137" s="205" t="s">
        <v>44</v>
      </c>
      <c r="P137" s="206">
        <f t="shared" si="2"/>
        <v>0</v>
      </c>
      <c r="Q137" s="206">
        <f t="shared" si="3"/>
        <v>0</v>
      </c>
      <c r="R137" s="206">
        <f t="shared" si="4"/>
        <v>0</v>
      </c>
      <c r="S137" s="68"/>
      <c r="T137" s="207">
        <f t="shared" si="5"/>
        <v>0</v>
      </c>
      <c r="U137" s="207">
        <v>0</v>
      </c>
      <c r="V137" s="207">
        <f t="shared" si="6"/>
        <v>0</v>
      </c>
      <c r="W137" s="207">
        <v>0</v>
      </c>
      <c r="X137" s="208">
        <f t="shared" si="7"/>
        <v>0</v>
      </c>
      <c r="Y137" s="32"/>
      <c r="Z137" s="32"/>
      <c r="AA137" s="32"/>
      <c r="AB137" s="32"/>
      <c r="AC137" s="32"/>
      <c r="AD137" s="32"/>
      <c r="AE137" s="32"/>
      <c r="AR137" s="209" t="s">
        <v>343</v>
      </c>
      <c r="AT137" s="209" t="s">
        <v>136</v>
      </c>
      <c r="AU137" s="209" t="s">
        <v>89</v>
      </c>
      <c r="AY137" s="16" t="s">
        <v>133</v>
      </c>
      <c r="BE137" s="210">
        <f t="shared" si="8"/>
        <v>0</v>
      </c>
      <c r="BF137" s="210">
        <f t="shared" si="9"/>
        <v>0</v>
      </c>
      <c r="BG137" s="210">
        <f t="shared" si="10"/>
        <v>0</v>
      </c>
      <c r="BH137" s="210">
        <f t="shared" si="11"/>
        <v>0</v>
      </c>
      <c r="BI137" s="210">
        <f t="shared" si="12"/>
        <v>0</v>
      </c>
      <c r="BJ137" s="16" t="s">
        <v>89</v>
      </c>
      <c r="BK137" s="210">
        <f t="shared" si="13"/>
        <v>0</v>
      </c>
      <c r="BL137" s="16" t="s">
        <v>343</v>
      </c>
      <c r="BM137" s="209" t="s">
        <v>453</v>
      </c>
    </row>
    <row r="138" spans="1:65" s="2" customFormat="1" ht="21.75" customHeight="1">
      <c r="A138" s="32"/>
      <c r="B138" s="33"/>
      <c r="C138" s="197" t="s">
        <v>196</v>
      </c>
      <c r="D138" s="197" t="s">
        <v>136</v>
      </c>
      <c r="E138" s="198" t="s">
        <v>454</v>
      </c>
      <c r="F138" s="199" t="s">
        <v>455</v>
      </c>
      <c r="G138" s="200" t="s">
        <v>185</v>
      </c>
      <c r="H138" s="201">
        <v>3</v>
      </c>
      <c r="I138" s="202"/>
      <c r="J138" s="202"/>
      <c r="K138" s="203">
        <f t="shared" si="1"/>
        <v>0</v>
      </c>
      <c r="L138" s="199" t="s">
        <v>280</v>
      </c>
      <c r="M138" s="37"/>
      <c r="N138" s="204" t="s">
        <v>1</v>
      </c>
      <c r="O138" s="205" t="s">
        <v>44</v>
      </c>
      <c r="P138" s="206">
        <f t="shared" si="2"/>
        <v>0</v>
      </c>
      <c r="Q138" s="206">
        <f t="shared" si="3"/>
        <v>0</v>
      </c>
      <c r="R138" s="206">
        <f t="shared" si="4"/>
        <v>0</v>
      </c>
      <c r="S138" s="68"/>
      <c r="T138" s="207">
        <f t="shared" si="5"/>
        <v>0</v>
      </c>
      <c r="U138" s="207">
        <v>0</v>
      </c>
      <c r="V138" s="207">
        <f t="shared" si="6"/>
        <v>0</v>
      </c>
      <c r="W138" s="207">
        <v>0</v>
      </c>
      <c r="X138" s="208">
        <f t="shared" si="7"/>
        <v>0</v>
      </c>
      <c r="Y138" s="32"/>
      <c r="Z138" s="32"/>
      <c r="AA138" s="32"/>
      <c r="AB138" s="32"/>
      <c r="AC138" s="32"/>
      <c r="AD138" s="32"/>
      <c r="AE138" s="32"/>
      <c r="AR138" s="209" t="s">
        <v>343</v>
      </c>
      <c r="AT138" s="209" t="s">
        <v>136</v>
      </c>
      <c r="AU138" s="209" t="s">
        <v>89</v>
      </c>
      <c r="AY138" s="16" t="s">
        <v>133</v>
      </c>
      <c r="BE138" s="210">
        <f t="shared" si="8"/>
        <v>0</v>
      </c>
      <c r="BF138" s="210">
        <f t="shared" si="9"/>
        <v>0</v>
      </c>
      <c r="BG138" s="210">
        <f t="shared" si="10"/>
        <v>0</v>
      </c>
      <c r="BH138" s="210">
        <f t="shared" si="11"/>
        <v>0</v>
      </c>
      <c r="BI138" s="210">
        <f t="shared" si="12"/>
        <v>0</v>
      </c>
      <c r="BJ138" s="16" t="s">
        <v>89</v>
      </c>
      <c r="BK138" s="210">
        <f t="shared" si="13"/>
        <v>0</v>
      </c>
      <c r="BL138" s="16" t="s">
        <v>343</v>
      </c>
      <c r="BM138" s="209" t="s">
        <v>456</v>
      </c>
    </row>
    <row r="139" spans="1:65" s="2" customFormat="1" ht="21.75" customHeight="1">
      <c r="A139" s="32"/>
      <c r="B139" s="33"/>
      <c r="C139" s="197" t="s">
        <v>200</v>
      </c>
      <c r="D139" s="197" t="s">
        <v>136</v>
      </c>
      <c r="E139" s="198" t="s">
        <v>457</v>
      </c>
      <c r="F139" s="199" t="s">
        <v>458</v>
      </c>
      <c r="G139" s="200" t="s">
        <v>185</v>
      </c>
      <c r="H139" s="201">
        <v>10</v>
      </c>
      <c r="I139" s="202"/>
      <c r="J139" s="202"/>
      <c r="K139" s="203">
        <f t="shared" si="1"/>
        <v>0</v>
      </c>
      <c r="L139" s="199" t="s">
        <v>280</v>
      </c>
      <c r="M139" s="37"/>
      <c r="N139" s="204" t="s">
        <v>1</v>
      </c>
      <c r="O139" s="205" t="s">
        <v>44</v>
      </c>
      <c r="P139" s="206">
        <f t="shared" si="2"/>
        <v>0</v>
      </c>
      <c r="Q139" s="206">
        <f t="shared" si="3"/>
        <v>0</v>
      </c>
      <c r="R139" s="206">
        <f t="shared" si="4"/>
        <v>0</v>
      </c>
      <c r="S139" s="68"/>
      <c r="T139" s="207">
        <f t="shared" si="5"/>
        <v>0</v>
      </c>
      <c r="U139" s="207">
        <v>0</v>
      </c>
      <c r="V139" s="207">
        <f t="shared" si="6"/>
        <v>0</v>
      </c>
      <c r="W139" s="207">
        <v>0</v>
      </c>
      <c r="X139" s="208">
        <f t="shared" si="7"/>
        <v>0</v>
      </c>
      <c r="Y139" s="32"/>
      <c r="Z139" s="32"/>
      <c r="AA139" s="32"/>
      <c r="AB139" s="32"/>
      <c r="AC139" s="32"/>
      <c r="AD139" s="32"/>
      <c r="AE139" s="32"/>
      <c r="AR139" s="209" t="s">
        <v>343</v>
      </c>
      <c r="AT139" s="209" t="s">
        <v>136</v>
      </c>
      <c r="AU139" s="209" t="s">
        <v>89</v>
      </c>
      <c r="AY139" s="16" t="s">
        <v>133</v>
      </c>
      <c r="BE139" s="210">
        <f t="shared" si="8"/>
        <v>0</v>
      </c>
      <c r="BF139" s="210">
        <f t="shared" si="9"/>
        <v>0</v>
      </c>
      <c r="BG139" s="210">
        <f t="shared" si="10"/>
        <v>0</v>
      </c>
      <c r="BH139" s="210">
        <f t="shared" si="11"/>
        <v>0</v>
      </c>
      <c r="BI139" s="210">
        <f t="shared" si="12"/>
        <v>0</v>
      </c>
      <c r="BJ139" s="16" t="s">
        <v>89</v>
      </c>
      <c r="BK139" s="210">
        <f t="shared" si="13"/>
        <v>0</v>
      </c>
      <c r="BL139" s="16" t="s">
        <v>343</v>
      </c>
      <c r="BM139" s="209" t="s">
        <v>459</v>
      </c>
    </row>
    <row r="140" spans="1:65" s="2" customFormat="1" ht="21.75" customHeight="1">
      <c r="A140" s="32"/>
      <c r="B140" s="33"/>
      <c r="C140" s="197" t="s">
        <v>204</v>
      </c>
      <c r="D140" s="197" t="s">
        <v>136</v>
      </c>
      <c r="E140" s="198" t="s">
        <v>460</v>
      </c>
      <c r="F140" s="199" t="s">
        <v>461</v>
      </c>
      <c r="G140" s="200" t="s">
        <v>185</v>
      </c>
      <c r="H140" s="201">
        <v>10</v>
      </c>
      <c r="I140" s="202"/>
      <c r="J140" s="202"/>
      <c r="K140" s="203">
        <f t="shared" si="1"/>
        <v>0</v>
      </c>
      <c r="L140" s="199" t="s">
        <v>280</v>
      </c>
      <c r="M140" s="37"/>
      <c r="N140" s="204" t="s">
        <v>1</v>
      </c>
      <c r="O140" s="205" t="s">
        <v>44</v>
      </c>
      <c r="P140" s="206">
        <f t="shared" si="2"/>
        <v>0</v>
      </c>
      <c r="Q140" s="206">
        <f t="shared" si="3"/>
        <v>0</v>
      </c>
      <c r="R140" s="206">
        <f t="shared" si="4"/>
        <v>0</v>
      </c>
      <c r="S140" s="68"/>
      <c r="T140" s="207">
        <f t="shared" si="5"/>
        <v>0</v>
      </c>
      <c r="U140" s="207">
        <v>0</v>
      </c>
      <c r="V140" s="207">
        <f t="shared" si="6"/>
        <v>0</v>
      </c>
      <c r="W140" s="207">
        <v>0</v>
      </c>
      <c r="X140" s="208">
        <f t="shared" si="7"/>
        <v>0</v>
      </c>
      <c r="Y140" s="32"/>
      <c r="Z140" s="32"/>
      <c r="AA140" s="32"/>
      <c r="AB140" s="32"/>
      <c r="AC140" s="32"/>
      <c r="AD140" s="32"/>
      <c r="AE140" s="32"/>
      <c r="AR140" s="209" t="s">
        <v>343</v>
      </c>
      <c r="AT140" s="209" t="s">
        <v>136</v>
      </c>
      <c r="AU140" s="209" t="s">
        <v>89</v>
      </c>
      <c r="AY140" s="16" t="s">
        <v>133</v>
      </c>
      <c r="BE140" s="210">
        <f t="shared" si="8"/>
        <v>0</v>
      </c>
      <c r="BF140" s="210">
        <f t="shared" si="9"/>
        <v>0</v>
      </c>
      <c r="BG140" s="210">
        <f t="shared" si="10"/>
        <v>0</v>
      </c>
      <c r="BH140" s="210">
        <f t="shared" si="11"/>
        <v>0</v>
      </c>
      <c r="BI140" s="210">
        <f t="shared" si="12"/>
        <v>0</v>
      </c>
      <c r="BJ140" s="16" t="s">
        <v>89</v>
      </c>
      <c r="BK140" s="210">
        <f t="shared" si="13"/>
        <v>0</v>
      </c>
      <c r="BL140" s="16" t="s">
        <v>343</v>
      </c>
      <c r="BM140" s="209" t="s">
        <v>462</v>
      </c>
    </row>
    <row r="141" spans="1:65" s="2" customFormat="1" ht="21.75" customHeight="1">
      <c r="A141" s="32"/>
      <c r="B141" s="33"/>
      <c r="C141" s="197" t="s">
        <v>9</v>
      </c>
      <c r="D141" s="197" t="s">
        <v>136</v>
      </c>
      <c r="E141" s="198" t="s">
        <v>463</v>
      </c>
      <c r="F141" s="199" t="s">
        <v>464</v>
      </c>
      <c r="G141" s="200" t="s">
        <v>185</v>
      </c>
      <c r="H141" s="201">
        <v>3</v>
      </c>
      <c r="I141" s="202"/>
      <c r="J141" s="202"/>
      <c r="K141" s="203">
        <f t="shared" si="1"/>
        <v>0</v>
      </c>
      <c r="L141" s="199" t="s">
        <v>280</v>
      </c>
      <c r="M141" s="37"/>
      <c r="N141" s="204" t="s">
        <v>1</v>
      </c>
      <c r="O141" s="205" t="s">
        <v>44</v>
      </c>
      <c r="P141" s="206">
        <f t="shared" si="2"/>
        <v>0</v>
      </c>
      <c r="Q141" s="206">
        <f t="shared" si="3"/>
        <v>0</v>
      </c>
      <c r="R141" s="206">
        <f t="shared" si="4"/>
        <v>0</v>
      </c>
      <c r="S141" s="68"/>
      <c r="T141" s="207">
        <f t="shared" si="5"/>
        <v>0</v>
      </c>
      <c r="U141" s="207">
        <v>0</v>
      </c>
      <c r="V141" s="207">
        <f t="shared" si="6"/>
        <v>0</v>
      </c>
      <c r="W141" s="207">
        <v>0</v>
      </c>
      <c r="X141" s="208">
        <f t="shared" si="7"/>
        <v>0</v>
      </c>
      <c r="Y141" s="32"/>
      <c r="Z141" s="32"/>
      <c r="AA141" s="32"/>
      <c r="AB141" s="32"/>
      <c r="AC141" s="32"/>
      <c r="AD141" s="32"/>
      <c r="AE141" s="32"/>
      <c r="AR141" s="209" t="s">
        <v>343</v>
      </c>
      <c r="AT141" s="209" t="s">
        <v>136</v>
      </c>
      <c r="AU141" s="209" t="s">
        <v>89</v>
      </c>
      <c r="AY141" s="16" t="s">
        <v>133</v>
      </c>
      <c r="BE141" s="210">
        <f t="shared" si="8"/>
        <v>0</v>
      </c>
      <c r="BF141" s="210">
        <f t="shared" si="9"/>
        <v>0</v>
      </c>
      <c r="BG141" s="210">
        <f t="shared" si="10"/>
        <v>0</v>
      </c>
      <c r="BH141" s="210">
        <f t="shared" si="11"/>
        <v>0</v>
      </c>
      <c r="BI141" s="210">
        <f t="shared" si="12"/>
        <v>0</v>
      </c>
      <c r="BJ141" s="16" t="s">
        <v>89</v>
      </c>
      <c r="BK141" s="210">
        <f t="shared" si="13"/>
        <v>0</v>
      </c>
      <c r="BL141" s="16" t="s">
        <v>343</v>
      </c>
      <c r="BM141" s="209" t="s">
        <v>465</v>
      </c>
    </row>
    <row r="142" spans="1:65" s="2" customFormat="1" ht="21.75" customHeight="1">
      <c r="A142" s="32"/>
      <c r="B142" s="33"/>
      <c r="C142" s="197" t="s">
        <v>211</v>
      </c>
      <c r="D142" s="197" t="s">
        <v>136</v>
      </c>
      <c r="E142" s="198" t="s">
        <v>466</v>
      </c>
      <c r="F142" s="199" t="s">
        <v>467</v>
      </c>
      <c r="G142" s="200" t="s">
        <v>185</v>
      </c>
      <c r="H142" s="201">
        <v>5</v>
      </c>
      <c r="I142" s="202"/>
      <c r="J142" s="202"/>
      <c r="K142" s="203">
        <f t="shared" si="1"/>
        <v>0</v>
      </c>
      <c r="L142" s="199" t="s">
        <v>280</v>
      </c>
      <c r="M142" s="37"/>
      <c r="N142" s="204" t="s">
        <v>1</v>
      </c>
      <c r="O142" s="205" t="s">
        <v>44</v>
      </c>
      <c r="P142" s="206">
        <f t="shared" si="2"/>
        <v>0</v>
      </c>
      <c r="Q142" s="206">
        <f t="shared" si="3"/>
        <v>0</v>
      </c>
      <c r="R142" s="206">
        <f t="shared" si="4"/>
        <v>0</v>
      </c>
      <c r="S142" s="68"/>
      <c r="T142" s="207">
        <f t="shared" si="5"/>
        <v>0</v>
      </c>
      <c r="U142" s="207">
        <v>0</v>
      </c>
      <c r="V142" s="207">
        <f t="shared" si="6"/>
        <v>0</v>
      </c>
      <c r="W142" s="207">
        <v>0</v>
      </c>
      <c r="X142" s="208">
        <f t="shared" si="7"/>
        <v>0</v>
      </c>
      <c r="Y142" s="32"/>
      <c r="Z142" s="32"/>
      <c r="AA142" s="32"/>
      <c r="AB142" s="32"/>
      <c r="AC142" s="32"/>
      <c r="AD142" s="32"/>
      <c r="AE142" s="32"/>
      <c r="AR142" s="209" t="s">
        <v>343</v>
      </c>
      <c r="AT142" s="209" t="s">
        <v>136</v>
      </c>
      <c r="AU142" s="209" t="s">
        <v>89</v>
      </c>
      <c r="AY142" s="16" t="s">
        <v>133</v>
      </c>
      <c r="BE142" s="210">
        <f t="shared" si="8"/>
        <v>0</v>
      </c>
      <c r="BF142" s="210">
        <f t="shared" si="9"/>
        <v>0</v>
      </c>
      <c r="BG142" s="210">
        <f t="shared" si="10"/>
        <v>0</v>
      </c>
      <c r="BH142" s="210">
        <f t="shared" si="11"/>
        <v>0</v>
      </c>
      <c r="BI142" s="210">
        <f t="shared" si="12"/>
        <v>0</v>
      </c>
      <c r="BJ142" s="16" t="s">
        <v>89</v>
      </c>
      <c r="BK142" s="210">
        <f t="shared" si="13"/>
        <v>0</v>
      </c>
      <c r="BL142" s="16" t="s">
        <v>343</v>
      </c>
      <c r="BM142" s="209" t="s">
        <v>468</v>
      </c>
    </row>
    <row r="143" spans="1:65" s="2" customFormat="1" ht="21.75" customHeight="1">
      <c r="A143" s="32"/>
      <c r="B143" s="33"/>
      <c r="C143" s="197" t="s">
        <v>216</v>
      </c>
      <c r="D143" s="197" t="s">
        <v>136</v>
      </c>
      <c r="E143" s="198" t="s">
        <v>469</v>
      </c>
      <c r="F143" s="199" t="s">
        <v>470</v>
      </c>
      <c r="G143" s="200" t="s">
        <v>185</v>
      </c>
      <c r="H143" s="201">
        <v>3</v>
      </c>
      <c r="I143" s="202"/>
      <c r="J143" s="202"/>
      <c r="K143" s="203">
        <f t="shared" si="1"/>
        <v>0</v>
      </c>
      <c r="L143" s="199" t="s">
        <v>280</v>
      </c>
      <c r="M143" s="37"/>
      <c r="N143" s="204" t="s">
        <v>1</v>
      </c>
      <c r="O143" s="205" t="s">
        <v>44</v>
      </c>
      <c r="P143" s="206">
        <f t="shared" si="2"/>
        <v>0</v>
      </c>
      <c r="Q143" s="206">
        <f t="shared" si="3"/>
        <v>0</v>
      </c>
      <c r="R143" s="206">
        <f t="shared" si="4"/>
        <v>0</v>
      </c>
      <c r="S143" s="68"/>
      <c r="T143" s="207">
        <f t="shared" si="5"/>
        <v>0</v>
      </c>
      <c r="U143" s="207">
        <v>0</v>
      </c>
      <c r="V143" s="207">
        <f t="shared" si="6"/>
        <v>0</v>
      </c>
      <c r="W143" s="207">
        <v>0</v>
      </c>
      <c r="X143" s="208">
        <f t="shared" si="7"/>
        <v>0</v>
      </c>
      <c r="Y143" s="32"/>
      <c r="Z143" s="32"/>
      <c r="AA143" s="32"/>
      <c r="AB143" s="32"/>
      <c r="AC143" s="32"/>
      <c r="AD143" s="32"/>
      <c r="AE143" s="32"/>
      <c r="AR143" s="209" t="s">
        <v>343</v>
      </c>
      <c r="AT143" s="209" t="s">
        <v>136</v>
      </c>
      <c r="AU143" s="209" t="s">
        <v>89</v>
      </c>
      <c r="AY143" s="16" t="s">
        <v>133</v>
      </c>
      <c r="BE143" s="210">
        <f t="shared" si="8"/>
        <v>0</v>
      </c>
      <c r="BF143" s="210">
        <f t="shared" si="9"/>
        <v>0</v>
      </c>
      <c r="BG143" s="210">
        <f t="shared" si="10"/>
        <v>0</v>
      </c>
      <c r="BH143" s="210">
        <f t="shared" si="11"/>
        <v>0</v>
      </c>
      <c r="BI143" s="210">
        <f t="shared" si="12"/>
        <v>0</v>
      </c>
      <c r="BJ143" s="16" t="s">
        <v>89</v>
      </c>
      <c r="BK143" s="210">
        <f t="shared" si="13"/>
        <v>0</v>
      </c>
      <c r="BL143" s="16" t="s">
        <v>343</v>
      </c>
      <c r="BM143" s="209" t="s">
        <v>471</v>
      </c>
    </row>
    <row r="144" spans="1:65" s="2" customFormat="1" ht="21.75" customHeight="1">
      <c r="A144" s="32"/>
      <c r="B144" s="33"/>
      <c r="C144" s="237" t="s">
        <v>221</v>
      </c>
      <c r="D144" s="237" t="s">
        <v>277</v>
      </c>
      <c r="E144" s="238" t="s">
        <v>472</v>
      </c>
      <c r="F144" s="239" t="s">
        <v>473</v>
      </c>
      <c r="G144" s="240" t="s">
        <v>185</v>
      </c>
      <c r="H144" s="241">
        <v>3</v>
      </c>
      <c r="I144" s="242"/>
      <c r="J144" s="243"/>
      <c r="K144" s="244">
        <f t="shared" si="1"/>
        <v>0</v>
      </c>
      <c r="L144" s="239" t="s">
        <v>280</v>
      </c>
      <c r="M144" s="245"/>
      <c r="N144" s="246" t="s">
        <v>1</v>
      </c>
      <c r="O144" s="205" t="s">
        <v>44</v>
      </c>
      <c r="P144" s="206">
        <f t="shared" si="2"/>
        <v>0</v>
      </c>
      <c r="Q144" s="206">
        <f t="shared" si="3"/>
        <v>0</v>
      </c>
      <c r="R144" s="206">
        <f t="shared" si="4"/>
        <v>0</v>
      </c>
      <c r="S144" s="68"/>
      <c r="T144" s="207">
        <f t="shared" si="5"/>
        <v>0</v>
      </c>
      <c r="U144" s="207">
        <v>0</v>
      </c>
      <c r="V144" s="207">
        <f t="shared" si="6"/>
        <v>0</v>
      </c>
      <c r="W144" s="207">
        <v>0</v>
      </c>
      <c r="X144" s="208">
        <f t="shared" si="7"/>
        <v>0</v>
      </c>
      <c r="Y144" s="32"/>
      <c r="Z144" s="32"/>
      <c r="AA144" s="32"/>
      <c r="AB144" s="32"/>
      <c r="AC144" s="32"/>
      <c r="AD144" s="32"/>
      <c r="AE144" s="32"/>
      <c r="AR144" s="209" t="s">
        <v>474</v>
      </c>
      <c r="AT144" s="209" t="s">
        <v>277</v>
      </c>
      <c r="AU144" s="209" t="s">
        <v>89</v>
      </c>
      <c r="AY144" s="16" t="s">
        <v>133</v>
      </c>
      <c r="BE144" s="210">
        <f t="shared" si="8"/>
        <v>0</v>
      </c>
      <c r="BF144" s="210">
        <f t="shared" si="9"/>
        <v>0</v>
      </c>
      <c r="BG144" s="210">
        <f t="shared" si="10"/>
        <v>0</v>
      </c>
      <c r="BH144" s="210">
        <f t="shared" si="11"/>
        <v>0</v>
      </c>
      <c r="BI144" s="210">
        <f t="shared" si="12"/>
        <v>0</v>
      </c>
      <c r="BJ144" s="16" t="s">
        <v>89</v>
      </c>
      <c r="BK144" s="210">
        <f t="shared" si="13"/>
        <v>0</v>
      </c>
      <c r="BL144" s="16" t="s">
        <v>474</v>
      </c>
      <c r="BM144" s="209" t="s">
        <v>475</v>
      </c>
    </row>
    <row r="145" spans="1:65" s="2" customFormat="1" ht="21.75" customHeight="1">
      <c r="A145" s="32"/>
      <c r="B145" s="33"/>
      <c r="C145" s="237" t="s">
        <v>225</v>
      </c>
      <c r="D145" s="237" t="s">
        <v>277</v>
      </c>
      <c r="E145" s="238" t="s">
        <v>476</v>
      </c>
      <c r="F145" s="239" t="s">
        <v>477</v>
      </c>
      <c r="G145" s="240" t="s">
        <v>185</v>
      </c>
      <c r="H145" s="241">
        <v>3</v>
      </c>
      <c r="I145" s="242"/>
      <c r="J145" s="243"/>
      <c r="K145" s="244">
        <f t="shared" si="1"/>
        <v>0</v>
      </c>
      <c r="L145" s="239" t="s">
        <v>280</v>
      </c>
      <c r="M145" s="245"/>
      <c r="N145" s="246" t="s">
        <v>1</v>
      </c>
      <c r="O145" s="205" t="s">
        <v>44</v>
      </c>
      <c r="P145" s="206">
        <f t="shared" si="2"/>
        <v>0</v>
      </c>
      <c r="Q145" s="206">
        <f t="shared" si="3"/>
        <v>0</v>
      </c>
      <c r="R145" s="206">
        <f t="shared" si="4"/>
        <v>0</v>
      </c>
      <c r="S145" s="68"/>
      <c r="T145" s="207">
        <f t="shared" si="5"/>
        <v>0</v>
      </c>
      <c r="U145" s="207">
        <v>0</v>
      </c>
      <c r="V145" s="207">
        <f t="shared" si="6"/>
        <v>0</v>
      </c>
      <c r="W145" s="207">
        <v>0</v>
      </c>
      <c r="X145" s="208">
        <f t="shared" si="7"/>
        <v>0</v>
      </c>
      <c r="Y145" s="32"/>
      <c r="Z145" s="32"/>
      <c r="AA145" s="32"/>
      <c r="AB145" s="32"/>
      <c r="AC145" s="32"/>
      <c r="AD145" s="32"/>
      <c r="AE145" s="32"/>
      <c r="AR145" s="209" t="s">
        <v>474</v>
      </c>
      <c r="AT145" s="209" t="s">
        <v>277</v>
      </c>
      <c r="AU145" s="209" t="s">
        <v>89</v>
      </c>
      <c r="AY145" s="16" t="s">
        <v>133</v>
      </c>
      <c r="BE145" s="210">
        <f t="shared" si="8"/>
        <v>0</v>
      </c>
      <c r="BF145" s="210">
        <f t="shared" si="9"/>
        <v>0</v>
      </c>
      <c r="BG145" s="210">
        <f t="shared" si="10"/>
        <v>0</v>
      </c>
      <c r="BH145" s="210">
        <f t="shared" si="11"/>
        <v>0</v>
      </c>
      <c r="BI145" s="210">
        <f t="shared" si="12"/>
        <v>0</v>
      </c>
      <c r="BJ145" s="16" t="s">
        <v>89</v>
      </c>
      <c r="BK145" s="210">
        <f t="shared" si="13"/>
        <v>0</v>
      </c>
      <c r="BL145" s="16" t="s">
        <v>474</v>
      </c>
      <c r="BM145" s="209" t="s">
        <v>478</v>
      </c>
    </row>
    <row r="146" spans="1:65" s="2" customFormat="1" ht="21.75" customHeight="1">
      <c r="A146" s="32"/>
      <c r="B146" s="33"/>
      <c r="C146" s="237" t="s">
        <v>230</v>
      </c>
      <c r="D146" s="237" t="s">
        <v>277</v>
      </c>
      <c r="E146" s="238" t="s">
        <v>479</v>
      </c>
      <c r="F146" s="239" t="s">
        <v>480</v>
      </c>
      <c r="G146" s="240" t="s">
        <v>185</v>
      </c>
      <c r="H146" s="241">
        <v>3</v>
      </c>
      <c r="I146" s="242"/>
      <c r="J146" s="243"/>
      <c r="K146" s="244">
        <f t="shared" si="1"/>
        <v>0</v>
      </c>
      <c r="L146" s="239" t="s">
        <v>280</v>
      </c>
      <c r="M146" s="245"/>
      <c r="N146" s="246" t="s">
        <v>1</v>
      </c>
      <c r="O146" s="205" t="s">
        <v>44</v>
      </c>
      <c r="P146" s="206">
        <f t="shared" si="2"/>
        <v>0</v>
      </c>
      <c r="Q146" s="206">
        <f t="shared" si="3"/>
        <v>0</v>
      </c>
      <c r="R146" s="206">
        <f t="shared" si="4"/>
        <v>0</v>
      </c>
      <c r="S146" s="68"/>
      <c r="T146" s="207">
        <f t="shared" si="5"/>
        <v>0</v>
      </c>
      <c r="U146" s="207">
        <v>0</v>
      </c>
      <c r="V146" s="207">
        <f t="shared" si="6"/>
        <v>0</v>
      </c>
      <c r="W146" s="207">
        <v>0</v>
      </c>
      <c r="X146" s="208">
        <f t="shared" si="7"/>
        <v>0</v>
      </c>
      <c r="Y146" s="32"/>
      <c r="Z146" s="32"/>
      <c r="AA146" s="32"/>
      <c r="AB146" s="32"/>
      <c r="AC146" s="32"/>
      <c r="AD146" s="32"/>
      <c r="AE146" s="32"/>
      <c r="AR146" s="209" t="s">
        <v>474</v>
      </c>
      <c r="AT146" s="209" t="s">
        <v>277</v>
      </c>
      <c r="AU146" s="209" t="s">
        <v>89</v>
      </c>
      <c r="AY146" s="16" t="s">
        <v>133</v>
      </c>
      <c r="BE146" s="210">
        <f t="shared" si="8"/>
        <v>0</v>
      </c>
      <c r="BF146" s="210">
        <f t="shared" si="9"/>
        <v>0</v>
      </c>
      <c r="BG146" s="210">
        <f t="shared" si="10"/>
        <v>0</v>
      </c>
      <c r="BH146" s="210">
        <f t="shared" si="11"/>
        <v>0</v>
      </c>
      <c r="BI146" s="210">
        <f t="shared" si="12"/>
        <v>0</v>
      </c>
      <c r="BJ146" s="16" t="s">
        <v>89</v>
      </c>
      <c r="BK146" s="210">
        <f t="shared" si="13"/>
        <v>0</v>
      </c>
      <c r="BL146" s="16" t="s">
        <v>474</v>
      </c>
      <c r="BM146" s="209" t="s">
        <v>481</v>
      </c>
    </row>
    <row r="147" spans="1:65" s="2" customFormat="1" ht="21.75" customHeight="1">
      <c r="A147" s="32"/>
      <c r="B147" s="33"/>
      <c r="C147" s="237" t="s">
        <v>8</v>
      </c>
      <c r="D147" s="237" t="s">
        <v>277</v>
      </c>
      <c r="E147" s="238" t="s">
        <v>482</v>
      </c>
      <c r="F147" s="239" t="s">
        <v>483</v>
      </c>
      <c r="G147" s="240" t="s">
        <v>185</v>
      </c>
      <c r="H147" s="241">
        <v>4</v>
      </c>
      <c r="I147" s="242"/>
      <c r="J147" s="243"/>
      <c r="K147" s="244">
        <f t="shared" si="1"/>
        <v>0</v>
      </c>
      <c r="L147" s="239" t="s">
        <v>280</v>
      </c>
      <c r="M147" s="245"/>
      <c r="N147" s="246" t="s">
        <v>1</v>
      </c>
      <c r="O147" s="205" t="s">
        <v>44</v>
      </c>
      <c r="P147" s="206">
        <f t="shared" si="2"/>
        <v>0</v>
      </c>
      <c r="Q147" s="206">
        <f t="shared" si="3"/>
        <v>0</v>
      </c>
      <c r="R147" s="206">
        <f t="shared" si="4"/>
        <v>0</v>
      </c>
      <c r="S147" s="68"/>
      <c r="T147" s="207">
        <f t="shared" si="5"/>
        <v>0</v>
      </c>
      <c r="U147" s="207">
        <v>0</v>
      </c>
      <c r="V147" s="207">
        <f t="shared" si="6"/>
        <v>0</v>
      </c>
      <c r="W147" s="207">
        <v>0</v>
      </c>
      <c r="X147" s="208">
        <f t="shared" si="7"/>
        <v>0</v>
      </c>
      <c r="Y147" s="32"/>
      <c r="Z147" s="32"/>
      <c r="AA147" s="32"/>
      <c r="AB147" s="32"/>
      <c r="AC147" s="32"/>
      <c r="AD147" s="32"/>
      <c r="AE147" s="32"/>
      <c r="AR147" s="209" t="s">
        <v>474</v>
      </c>
      <c r="AT147" s="209" t="s">
        <v>277</v>
      </c>
      <c r="AU147" s="209" t="s">
        <v>89</v>
      </c>
      <c r="AY147" s="16" t="s">
        <v>133</v>
      </c>
      <c r="BE147" s="210">
        <f t="shared" si="8"/>
        <v>0</v>
      </c>
      <c r="BF147" s="210">
        <f t="shared" si="9"/>
        <v>0</v>
      </c>
      <c r="BG147" s="210">
        <f t="shared" si="10"/>
        <v>0</v>
      </c>
      <c r="BH147" s="210">
        <f t="shared" si="11"/>
        <v>0</v>
      </c>
      <c r="BI147" s="210">
        <f t="shared" si="12"/>
        <v>0</v>
      </c>
      <c r="BJ147" s="16" t="s">
        <v>89</v>
      </c>
      <c r="BK147" s="210">
        <f t="shared" si="13"/>
        <v>0</v>
      </c>
      <c r="BL147" s="16" t="s">
        <v>474</v>
      </c>
      <c r="BM147" s="209" t="s">
        <v>484</v>
      </c>
    </row>
    <row r="148" spans="1:65" s="2" customFormat="1" ht="21.75" customHeight="1">
      <c r="A148" s="32"/>
      <c r="B148" s="33"/>
      <c r="C148" s="237" t="s">
        <v>237</v>
      </c>
      <c r="D148" s="237" t="s">
        <v>277</v>
      </c>
      <c r="E148" s="238" t="s">
        <v>485</v>
      </c>
      <c r="F148" s="239" t="s">
        <v>486</v>
      </c>
      <c r="G148" s="240" t="s">
        <v>179</v>
      </c>
      <c r="H148" s="241">
        <v>30</v>
      </c>
      <c r="I148" s="242"/>
      <c r="J148" s="243"/>
      <c r="K148" s="244">
        <f t="shared" si="1"/>
        <v>0</v>
      </c>
      <c r="L148" s="239" t="s">
        <v>280</v>
      </c>
      <c r="M148" s="245"/>
      <c r="N148" s="246" t="s">
        <v>1</v>
      </c>
      <c r="O148" s="205" t="s">
        <v>44</v>
      </c>
      <c r="P148" s="206">
        <f t="shared" si="2"/>
        <v>0</v>
      </c>
      <c r="Q148" s="206">
        <f t="shared" si="3"/>
        <v>0</v>
      </c>
      <c r="R148" s="206">
        <f t="shared" si="4"/>
        <v>0</v>
      </c>
      <c r="S148" s="68"/>
      <c r="T148" s="207">
        <f t="shared" si="5"/>
        <v>0</v>
      </c>
      <c r="U148" s="207">
        <v>0</v>
      </c>
      <c r="V148" s="207">
        <f t="shared" si="6"/>
        <v>0</v>
      </c>
      <c r="W148" s="207">
        <v>0</v>
      </c>
      <c r="X148" s="208">
        <f t="shared" si="7"/>
        <v>0</v>
      </c>
      <c r="Y148" s="32"/>
      <c r="Z148" s="32"/>
      <c r="AA148" s="32"/>
      <c r="AB148" s="32"/>
      <c r="AC148" s="32"/>
      <c r="AD148" s="32"/>
      <c r="AE148" s="32"/>
      <c r="AR148" s="209" t="s">
        <v>474</v>
      </c>
      <c r="AT148" s="209" t="s">
        <v>277</v>
      </c>
      <c r="AU148" s="209" t="s">
        <v>89</v>
      </c>
      <c r="AY148" s="16" t="s">
        <v>133</v>
      </c>
      <c r="BE148" s="210">
        <f t="shared" si="8"/>
        <v>0</v>
      </c>
      <c r="BF148" s="210">
        <f t="shared" si="9"/>
        <v>0</v>
      </c>
      <c r="BG148" s="210">
        <f t="shared" si="10"/>
        <v>0</v>
      </c>
      <c r="BH148" s="210">
        <f t="shared" si="11"/>
        <v>0</v>
      </c>
      <c r="BI148" s="210">
        <f t="shared" si="12"/>
        <v>0</v>
      </c>
      <c r="BJ148" s="16" t="s">
        <v>89</v>
      </c>
      <c r="BK148" s="210">
        <f t="shared" si="13"/>
        <v>0</v>
      </c>
      <c r="BL148" s="16" t="s">
        <v>474</v>
      </c>
      <c r="BM148" s="209" t="s">
        <v>487</v>
      </c>
    </row>
    <row r="149" spans="1:65" s="2" customFormat="1" ht="21.75" customHeight="1">
      <c r="A149" s="32"/>
      <c r="B149" s="33"/>
      <c r="C149" s="237" t="s">
        <v>242</v>
      </c>
      <c r="D149" s="237" t="s">
        <v>277</v>
      </c>
      <c r="E149" s="238" t="s">
        <v>488</v>
      </c>
      <c r="F149" s="239" t="s">
        <v>489</v>
      </c>
      <c r="G149" s="240" t="s">
        <v>179</v>
      </c>
      <c r="H149" s="241">
        <v>30</v>
      </c>
      <c r="I149" s="242"/>
      <c r="J149" s="243"/>
      <c r="K149" s="244">
        <f t="shared" si="1"/>
        <v>0</v>
      </c>
      <c r="L149" s="239" t="s">
        <v>280</v>
      </c>
      <c r="M149" s="245"/>
      <c r="N149" s="246" t="s">
        <v>1</v>
      </c>
      <c r="O149" s="205" t="s">
        <v>44</v>
      </c>
      <c r="P149" s="206">
        <f t="shared" si="2"/>
        <v>0</v>
      </c>
      <c r="Q149" s="206">
        <f t="shared" si="3"/>
        <v>0</v>
      </c>
      <c r="R149" s="206">
        <f t="shared" si="4"/>
        <v>0</v>
      </c>
      <c r="S149" s="68"/>
      <c r="T149" s="207">
        <f t="shared" si="5"/>
        <v>0</v>
      </c>
      <c r="U149" s="207">
        <v>0</v>
      </c>
      <c r="V149" s="207">
        <f t="shared" si="6"/>
        <v>0</v>
      </c>
      <c r="W149" s="207">
        <v>0</v>
      </c>
      <c r="X149" s="208">
        <f t="shared" si="7"/>
        <v>0</v>
      </c>
      <c r="Y149" s="32"/>
      <c r="Z149" s="32"/>
      <c r="AA149" s="32"/>
      <c r="AB149" s="32"/>
      <c r="AC149" s="32"/>
      <c r="AD149" s="32"/>
      <c r="AE149" s="32"/>
      <c r="AR149" s="209" t="s">
        <v>474</v>
      </c>
      <c r="AT149" s="209" t="s">
        <v>277</v>
      </c>
      <c r="AU149" s="209" t="s">
        <v>89</v>
      </c>
      <c r="AY149" s="16" t="s">
        <v>133</v>
      </c>
      <c r="BE149" s="210">
        <f t="shared" si="8"/>
        <v>0</v>
      </c>
      <c r="BF149" s="210">
        <f t="shared" si="9"/>
        <v>0</v>
      </c>
      <c r="BG149" s="210">
        <f t="shared" si="10"/>
        <v>0</v>
      </c>
      <c r="BH149" s="210">
        <f t="shared" si="11"/>
        <v>0</v>
      </c>
      <c r="BI149" s="210">
        <f t="shared" si="12"/>
        <v>0</v>
      </c>
      <c r="BJ149" s="16" t="s">
        <v>89</v>
      </c>
      <c r="BK149" s="210">
        <f t="shared" si="13"/>
        <v>0</v>
      </c>
      <c r="BL149" s="16" t="s">
        <v>474</v>
      </c>
      <c r="BM149" s="209" t="s">
        <v>490</v>
      </c>
    </row>
    <row r="150" spans="1:65" s="2" customFormat="1" ht="21.75" customHeight="1">
      <c r="A150" s="32"/>
      <c r="B150" s="33"/>
      <c r="C150" s="237" t="s">
        <v>246</v>
      </c>
      <c r="D150" s="237" t="s">
        <v>277</v>
      </c>
      <c r="E150" s="238" t="s">
        <v>491</v>
      </c>
      <c r="F150" s="239" t="s">
        <v>492</v>
      </c>
      <c r="G150" s="240" t="s">
        <v>179</v>
      </c>
      <c r="H150" s="241">
        <v>20</v>
      </c>
      <c r="I150" s="242"/>
      <c r="J150" s="243"/>
      <c r="K150" s="244">
        <f t="shared" si="1"/>
        <v>0</v>
      </c>
      <c r="L150" s="239" t="s">
        <v>280</v>
      </c>
      <c r="M150" s="245"/>
      <c r="N150" s="246" t="s">
        <v>1</v>
      </c>
      <c r="O150" s="205" t="s">
        <v>44</v>
      </c>
      <c r="P150" s="206">
        <f t="shared" si="2"/>
        <v>0</v>
      </c>
      <c r="Q150" s="206">
        <f t="shared" si="3"/>
        <v>0</v>
      </c>
      <c r="R150" s="206">
        <f t="shared" si="4"/>
        <v>0</v>
      </c>
      <c r="S150" s="68"/>
      <c r="T150" s="207">
        <f t="shared" si="5"/>
        <v>0</v>
      </c>
      <c r="U150" s="207">
        <v>0</v>
      </c>
      <c r="V150" s="207">
        <f t="shared" si="6"/>
        <v>0</v>
      </c>
      <c r="W150" s="207">
        <v>0</v>
      </c>
      <c r="X150" s="208">
        <f t="shared" si="7"/>
        <v>0</v>
      </c>
      <c r="Y150" s="32"/>
      <c r="Z150" s="32"/>
      <c r="AA150" s="32"/>
      <c r="AB150" s="32"/>
      <c r="AC150" s="32"/>
      <c r="AD150" s="32"/>
      <c r="AE150" s="32"/>
      <c r="AR150" s="209" t="s">
        <v>474</v>
      </c>
      <c r="AT150" s="209" t="s">
        <v>277</v>
      </c>
      <c r="AU150" s="209" t="s">
        <v>89</v>
      </c>
      <c r="AY150" s="16" t="s">
        <v>133</v>
      </c>
      <c r="BE150" s="210">
        <f t="shared" si="8"/>
        <v>0</v>
      </c>
      <c r="BF150" s="210">
        <f t="shared" si="9"/>
        <v>0</v>
      </c>
      <c r="BG150" s="210">
        <f t="shared" si="10"/>
        <v>0</v>
      </c>
      <c r="BH150" s="210">
        <f t="shared" si="11"/>
        <v>0</v>
      </c>
      <c r="BI150" s="210">
        <f t="shared" si="12"/>
        <v>0</v>
      </c>
      <c r="BJ150" s="16" t="s">
        <v>89</v>
      </c>
      <c r="BK150" s="210">
        <f t="shared" si="13"/>
        <v>0</v>
      </c>
      <c r="BL150" s="16" t="s">
        <v>474</v>
      </c>
      <c r="BM150" s="209" t="s">
        <v>493</v>
      </c>
    </row>
    <row r="151" spans="1:65" s="2" customFormat="1" ht="21.75" customHeight="1">
      <c r="A151" s="32"/>
      <c r="B151" s="33"/>
      <c r="C151" s="237" t="s">
        <v>250</v>
      </c>
      <c r="D151" s="237" t="s">
        <v>277</v>
      </c>
      <c r="E151" s="238" t="s">
        <v>494</v>
      </c>
      <c r="F151" s="239" t="s">
        <v>495</v>
      </c>
      <c r="G151" s="240" t="s">
        <v>179</v>
      </c>
      <c r="H151" s="241">
        <v>20</v>
      </c>
      <c r="I151" s="242"/>
      <c r="J151" s="243"/>
      <c r="K151" s="244">
        <f t="shared" si="1"/>
        <v>0</v>
      </c>
      <c r="L151" s="239" t="s">
        <v>280</v>
      </c>
      <c r="M151" s="245"/>
      <c r="N151" s="262" t="s">
        <v>1</v>
      </c>
      <c r="O151" s="248" t="s">
        <v>44</v>
      </c>
      <c r="P151" s="249">
        <f t="shared" si="2"/>
        <v>0</v>
      </c>
      <c r="Q151" s="249">
        <f t="shared" si="3"/>
        <v>0</v>
      </c>
      <c r="R151" s="249">
        <f t="shared" si="4"/>
        <v>0</v>
      </c>
      <c r="S151" s="250"/>
      <c r="T151" s="251">
        <f t="shared" si="5"/>
        <v>0</v>
      </c>
      <c r="U151" s="251">
        <v>0</v>
      </c>
      <c r="V151" s="251">
        <f t="shared" si="6"/>
        <v>0</v>
      </c>
      <c r="W151" s="251">
        <v>0</v>
      </c>
      <c r="X151" s="252">
        <f t="shared" si="7"/>
        <v>0</v>
      </c>
      <c r="Y151" s="32"/>
      <c r="Z151" s="32"/>
      <c r="AA151" s="32"/>
      <c r="AB151" s="32"/>
      <c r="AC151" s="32"/>
      <c r="AD151" s="32"/>
      <c r="AE151" s="32"/>
      <c r="AR151" s="209" t="s">
        <v>474</v>
      </c>
      <c r="AT151" s="209" t="s">
        <v>277</v>
      </c>
      <c r="AU151" s="209" t="s">
        <v>89</v>
      </c>
      <c r="AY151" s="16" t="s">
        <v>133</v>
      </c>
      <c r="BE151" s="210">
        <f t="shared" si="8"/>
        <v>0</v>
      </c>
      <c r="BF151" s="210">
        <f t="shared" si="9"/>
        <v>0</v>
      </c>
      <c r="BG151" s="210">
        <f t="shared" si="10"/>
        <v>0</v>
      </c>
      <c r="BH151" s="210">
        <f t="shared" si="11"/>
        <v>0</v>
      </c>
      <c r="BI151" s="210">
        <f t="shared" si="12"/>
        <v>0</v>
      </c>
      <c r="BJ151" s="16" t="s">
        <v>89</v>
      </c>
      <c r="BK151" s="210">
        <f t="shared" si="13"/>
        <v>0</v>
      </c>
      <c r="BL151" s="16" t="s">
        <v>474</v>
      </c>
      <c r="BM151" s="209" t="s">
        <v>496</v>
      </c>
    </row>
    <row r="152" spans="1:65" s="2" customFormat="1" ht="6.95" customHeight="1">
      <c r="A152" s="32"/>
      <c r="B152" s="52"/>
      <c r="C152" s="53"/>
      <c r="D152" s="53"/>
      <c r="E152" s="53"/>
      <c r="F152" s="53"/>
      <c r="G152" s="53"/>
      <c r="H152" s="53"/>
      <c r="I152" s="151"/>
      <c r="J152" s="151"/>
      <c r="K152" s="53"/>
      <c r="L152" s="53"/>
      <c r="M152" s="37"/>
      <c r="N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sheetProtection algorithmName="SHA-512" hashValue="VT2+EXjguJuDPqJr8+8dCZK55rqOtfFHF1Wo/6Nfwb06cNU/T/VBhQ/i2Nq1K/70h8SAih2X51Wfvm7jM+92DQ==" saltValue="0JLpMN1j2YQKPo/s3NK3sv4g+3OH94fkw5GI5FTQtguelHcnD5VbCDrAn/29swn8mz1cFmjiFw/ibbtcZCDI8w==" spinCount="100000" sheet="1" objects="1" scenarios="1" formatColumns="0" formatRows="0" autoFilter="0"/>
  <autoFilter ref="C120:L151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6" t="s">
        <v>97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91</v>
      </c>
    </row>
    <row r="4" spans="1:46" s="1" customFormat="1" ht="24.95" customHeight="1">
      <c r="B4" s="19"/>
      <c r="D4" s="110" t="s">
        <v>98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Oprava výhybek v žst.Frýdek Místek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99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497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36</v>
      </c>
      <c r="G12" s="32"/>
      <c r="H12" s="32"/>
      <c r="I12" s="115" t="s">
        <v>25</v>
      </c>
      <c r="J12" s="117" t="str">
        <f>'Rekapitulace stavby'!AN8</f>
        <v>15. 5. 2020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30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37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38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102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103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39</v>
      </c>
      <c r="E32" s="32"/>
      <c r="F32" s="32"/>
      <c r="G32" s="32"/>
      <c r="H32" s="32"/>
      <c r="I32" s="113"/>
      <c r="J32" s="113"/>
      <c r="K32" s="126">
        <f>ROUND(K117,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41</v>
      </c>
      <c r="G34" s="32"/>
      <c r="H34" s="32"/>
      <c r="I34" s="128" t="s">
        <v>40</v>
      </c>
      <c r="J34" s="113"/>
      <c r="K34" s="127" t="s">
        <v>42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43</v>
      </c>
      <c r="E35" s="112" t="s">
        <v>44</v>
      </c>
      <c r="F35" s="124">
        <f>ROUND((SUM(BE117:BE128)),  2)</f>
        <v>0</v>
      </c>
      <c r="G35" s="32"/>
      <c r="H35" s="32"/>
      <c r="I35" s="130">
        <v>0.21</v>
      </c>
      <c r="J35" s="113"/>
      <c r="K35" s="124">
        <f>ROUND(((SUM(BE117:BE128))*I35),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45</v>
      </c>
      <c r="F36" s="124">
        <f>ROUND((SUM(BF117:BF128)),  2)</f>
        <v>0</v>
      </c>
      <c r="G36" s="32"/>
      <c r="H36" s="32"/>
      <c r="I36" s="130">
        <v>0.15</v>
      </c>
      <c r="J36" s="113"/>
      <c r="K36" s="124">
        <f>ROUND(((SUM(BF117:BF128))*I36),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46</v>
      </c>
      <c r="F37" s="124">
        <f>ROUND((SUM(BG117:BG128)),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47</v>
      </c>
      <c r="F38" s="124">
        <f>ROUND((SUM(BH117:BH128)),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48</v>
      </c>
      <c r="F39" s="124">
        <f>ROUND((SUM(BI117:BI128)),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49</v>
      </c>
      <c r="E41" s="133"/>
      <c r="F41" s="133"/>
      <c r="G41" s="134" t="s">
        <v>50</v>
      </c>
      <c r="H41" s="135" t="s">
        <v>51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52</v>
      </c>
      <c r="E50" s="140"/>
      <c r="F50" s="140"/>
      <c r="G50" s="139" t="s">
        <v>53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54</v>
      </c>
      <c r="E61" s="143"/>
      <c r="F61" s="144" t="s">
        <v>55</v>
      </c>
      <c r="G61" s="142" t="s">
        <v>54</v>
      </c>
      <c r="H61" s="143"/>
      <c r="I61" s="145"/>
      <c r="J61" s="146" t="s">
        <v>55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56</v>
      </c>
      <c r="E65" s="147"/>
      <c r="F65" s="147"/>
      <c r="G65" s="139" t="s">
        <v>57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54</v>
      </c>
      <c r="E76" s="143"/>
      <c r="F76" s="144" t="s">
        <v>55</v>
      </c>
      <c r="G76" s="142" t="s">
        <v>54</v>
      </c>
      <c r="H76" s="143"/>
      <c r="I76" s="145"/>
      <c r="J76" s="146" t="s">
        <v>55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104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Oprava výhybek v žst.Frýdek Místek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99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3" t="str">
        <f>E9</f>
        <v>VRN - soupis VRN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 xml:space="preserve"> </v>
      </c>
      <c r="G89" s="34"/>
      <c r="H89" s="34"/>
      <c r="I89" s="115" t="s">
        <v>25</v>
      </c>
      <c r="J89" s="117" t="str">
        <f>IF(J12="","",J12)</f>
        <v>15. 5. 2020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s.o.,OŘ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37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105</v>
      </c>
      <c r="D94" s="157"/>
      <c r="E94" s="157"/>
      <c r="F94" s="157"/>
      <c r="G94" s="157"/>
      <c r="H94" s="157"/>
      <c r="I94" s="158" t="s">
        <v>106</v>
      </c>
      <c r="J94" s="158" t="s">
        <v>107</v>
      </c>
      <c r="K94" s="159" t="s">
        <v>108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109</v>
      </c>
      <c r="D96" s="34"/>
      <c r="E96" s="34"/>
      <c r="F96" s="34"/>
      <c r="G96" s="34"/>
      <c r="H96" s="34"/>
      <c r="I96" s="161">
        <f>Q117</f>
        <v>0</v>
      </c>
      <c r="J96" s="161">
        <f>R117</f>
        <v>0</v>
      </c>
      <c r="K96" s="81">
        <f>K117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110</v>
      </c>
    </row>
    <row r="97" spans="1:31" s="9" customFormat="1" ht="24.95" customHeight="1">
      <c r="B97" s="162"/>
      <c r="C97" s="163"/>
      <c r="D97" s="164" t="s">
        <v>498</v>
      </c>
      <c r="E97" s="165"/>
      <c r="F97" s="165"/>
      <c r="G97" s="165"/>
      <c r="H97" s="165"/>
      <c r="I97" s="166">
        <f>Q118</f>
        <v>0</v>
      </c>
      <c r="J97" s="166">
        <f>R118</f>
        <v>0</v>
      </c>
      <c r="K97" s="167">
        <f>K118</f>
        <v>0</v>
      </c>
      <c r="L97" s="163"/>
      <c r="M97" s="168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3"/>
      <c r="J98" s="113"/>
      <c r="K98" s="34"/>
      <c r="L98" s="34"/>
      <c r="M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1"/>
      <c r="J99" s="151"/>
      <c r="K99" s="53"/>
      <c r="L99" s="53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4"/>
      <c r="J103" s="154"/>
      <c r="K103" s="55"/>
      <c r="L103" s="55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2" t="s">
        <v>114</v>
      </c>
      <c r="D104" s="34"/>
      <c r="E104" s="34"/>
      <c r="F104" s="34"/>
      <c r="G104" s="34"/>
      <c r="H104" s="34"/>
      <c r="I104" s="113"/>
      <c r="J104" s="113"/>
      <c r="K104" s="34"/>
      <c r="L104" s="34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8" t="s">
        <v>17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312" t="str">
        <f>E7</f>
        <v>Oprava výhybek v žst.Frýdek Místek</v>
      </c>
      <c r="F107" s="313"/>
      <c r="G107" s="313"/>
      <c r="H107" s="313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99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83" t="str">
        <f>E9</f>
        <v>VRN - soupis VRN</v>
      </c>
      <c r="F109" s="314"/>
      <c r="G109" s="314"/>
      <c r="H109" s="31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8" t="s">
        <v>23</v>
      </c>
      <c r="D111" s="34"/>
      <c r="E111" s="34"/>
      <c r="F111" s="26" t="str">
        <f>F12</f>
        <v xml:space="preserve"> </v>
      </c>
      <c r="G111" s="34"/>
      <c r="H111" s="34"/>
      <c r="I111" s="115" t="s">
        <v>25</v>
      </c>
      <c r="J111" s="117" t="str">
        <f>IF(J12="","",J12)</f>
        <v>15. 5. 2020</v>
      </c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8" t="s">
        <v>27</v>
      </c>
      <c r="D113" s="34"/>
      <c r="E113" s="34"/>
      <c r="F113" s="26" t="str">
        <f>E15</f>
        <v>Správa železnic s.o.,OŘ Ostrava,ST Ostrava</v>
      </c>
      <c r="G113" s="34"/>
      <c r="H113" s="34"/>
      <c r="I113" s="115" t="s">
        <v>35</v>
      </c>
      <c r="J113" s="155" t="str">
        <f>E21</f>
        <v xml:space="preserve"> 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33</v>
      </c>
      <c r="D114" s="34"/>
      <c r="E114" s="34"/>
      <c r="F114" s="26" t="str">
        <f>IF(E18="","",E18)</f>
        <v>Vyplň údaj</v>
      </c>
      <c r="G114" s="34"/>
      <c r="H114" s="34"/>
      <c r="I114" s="115" t="s">
        <v>37</v>
      </c>
      <c r="J114" s="155" t="str">
        <f>E24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113"/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0" customFormat="1" ht="29.25" customHeight="1">
      <c r="A116" s="169"/>
      <c r="B116" s="170"/>
      <c r="C116" s="171" t="s">
        <v>115</v>
      </c>
      <c r="D116" s="172" t="s">
        <v>64</v>
      </c>
      <c r="E116" s="172" t="s">
        <v>60</v>
      </c>
      <c r="F116" s="172" t="s">
        <v>61</v>
      </c>
      <c r="G116" s="172" t="s">
        <v>116</v>
      </c>
      <c r="H116" s="172" t="s">
        <v>117</v>
      </c>
      <c r="I116" s="173" t="s">
        <v>118</v>
      </c>
      <c r="J116" s="173" t="s">
        <v>119</v>
      </c>
      <c r="K116" s="172" t="s">
        <v>108</v>
      </c>
      <c r="L116" s="174" t="s">
        <v>120</v>
      </c>
      <c r="M116" s="175"/>
      <c r="N116" s="72" t="s">
        <v>1</v>
      </c>
      <c r="O116" s="73" t="s">
        <v>43</v>
      </c>
      <c r="P116" s="73" t="s">
        <v>121</v>
      </c>
      <c r="Q116" s="73" t="s">
        <v>122</v>
      </c>
      <c r="R116" s="73" t="s">
        <v>123</v>
      </c>
      <c r="S116" s="73" t="s">
        <v>124</v>
      </c>
      <c r="T116" s="73" t="s">
        <v>125</v>
      </c>
      <c r="U116" s="73" t="s">
        <v>126</v>
      </c>
      <c r="V116" s="73" t="s">
        <v>127</v>
      </c>
      <c r="W116" s="73" t="s">
        <v>128</v>
      </c>
      <c r="X116" s="74" t="s">
        <v>129</v>
      </c>
      <c r="Y116" s="169"/>
      <c r="Z116" s="169"/>
      <c r="AA116" s="169"/>
      <c r="AB116" s="169"/>
      <c r="AC116" s="169"/>
      <c r="AD116" s="169"/>
      <c r="AE116" s="169"/>
    </row>
    <row r="117" spans="1:65" s="2" customFormat="1" ht="22.9" customHeight="1">
      <c r="A117" s="32"/>
      <c r="B117" s="33"/>
      <c r="C117" s="79" t="s">
        <v>130</v>
      </c>
      <c r="D117" s="34"/>
      <c r="E117" s="34"/>
      <c r="F117" s="34"/>
      <c r="G117" s="34"/>
      <c r="H117" s="34"/>
      <c r="I117" s="113"/>
      <c r="J117" s="113"/>
      <c r="K117" s="176">
        <f>BK117</f>
        <v>0</v>
      </c>
      <c r="L117" s="34"/>
      <c r="M117" s="37"/>
      <c r="N117" s="75"/>
      <c r="O117" s="177"/>
      <c r="P117" s="76"/>
      <c r="Q117" s="178">
        <f>Q118</f>
        <v>0</v>
      </c>
      <c r="R117" s="178">
        <f>R118</f>
        <v>0</v>
      </c>
      <c r="S117" s="76"/>
      <c r="T117" s="179">
        <f>T118</f>
        <v>0</v>
      </c>
      <c r="U117" s="76"/>
      <c r="V117" s="179">
        <f>V118</f>
        <v>0</v>
      </c>
      <c r="W117" s="76"/>
      <c r="X117" s="180">
        <f>X118</f>
        <v>0</v>
      </c>
      <c r="Y117" s="32"/>
      <c r="Z117" s="32"/>
      <c r="AA117" s="32"/>
      <c r="AB117" s="32"/>
      <c r="AC117" s="32"/>
      <c r="AD117" s="32"/>
      <c r="AE117" s="32"/>
      <c r="AT117" s="16" t="s">
        <v>80</v>
      </c>
      <c r="AU117" s="16" t="s">
        <v>110</v>
      </c>
      <c r="BK117" s="181">
        <f>BK118</f>
        <v>0</v>
      </c>
    </row>
    <row r="118" spans="1:65" s="11" customFormat="1" ht="25.9" customHeight="1">
      <c r="B118" s="182"/>
      <c r="C118" s="183"/>
      <c r="D118" s="184" t="s">
        <v>80</v>
      </c>
      <c r="E118" s="185" t="s">
        <v>95</v>
      </c>
      <c r="F118" s="185" t="s">
        <v>499</v>
      </c>
      <c r="G118" s="183"/>
      <c r="H118" s="183"/>
      <c r="I118" s="186"/>
      <c r="J118" s="186"/>
      <c r="K118" s="187">
        <f>BK118</f>
        <v>0</v>
      </c>
      <c r="L118" s="183"/>
      <c r="M118" s="188"/>
      <c r="N118" s="189"/>
      <c r="O118" s="190"/>
      <c r="P118" s="190"/>
      <c r="Q118" s="191">
        <f>SUM(Q119:Q128)</f>
        <v>0</v>
      </c>
      <c r="R118" s="191">
        <f>SUM(R119:R128)</f>
        <v>0</v>
      </c>
      <c r="S118" s="190"/>
      <c r="T118" s="192">
        <f>SUM(T119:T128)</f>
        <v>0</v>
      </c>
      <c r="U118" s="190"/>
      <c r="V118" s="192">
        <f>SUM(V119:V128)</f>
        <v>0</v>
      </c>
      <c r="W118" s="190"/>
      <c r="X118" s="193">
        <f>SUM(X119:X128)</f>
        <v>0</v>
      </c>
      <c r="AR118" s="194" t="s">
        <v>134</v>
      </c>
      <c r="AT118" s="195" t="s">
        <v>80</v>
      </c>
      <c r="AU118" s="195" t="s">
        <v>81</v>
      </c>
      <c r="AY118" s="194" t="s">
        <v>133</v>
      </c>
      <c r="BK118" s="196">
        <f>SUM(BK119:BK128)</f>
        <v>0</v>
      </c>
    </row>
    <row r="119" spans="1:65" s="2" customFormat="1" ht="21.75" customHeight="1">
      <c r="A119" s="32"/>
      <c r="B119" s="33"/>
      <c r="C119" s="197" t="s">
        <v>89</v>
      </c>
      <c r="D119" s="197" t="s">
        <v>136</v>
      </c>
      <c r="E119" s="198" t="s">
        <v>500</v>
      </c>
      <c r="F119" s="199" t="s">
        <v>501</v>
      </c>
      <c r="G119" s="200" t="s">
        <v>502</v>
      </c>
      <c r="H119" s="263"/>
      <c r="I119" s="202"/>
      <c r="J119" s="202"/>
      <c r="K119" s="203">
        <f>ROUND(P119*H119,2)</f>
        <v>0</v>
      </c>
      <c r="L119" s="199" t="s">
        <v>140</v>
      </c>
      <c r="M119" s="37"/>
      <c r="N119" s="204" t="s">
        <v>1</v>
      </c>
      <c r="O119" s="205" t="s">
        <v>44</v>
      </c>
      <c r="P119" s="206">
        <f>I119+J119</f>
        <v>0</v>
      </c>
      <c r="Q119" s="206">
        <f>ROUND(I119*H119,2)</f>
        <v>0</v>
      </c>
      <c r="R119" s="206">
        <f>ROUND(J119*H119,2)</f>
        <v>0</v>
      </c>
      <c r="S119" s="68"/>
      <c r="T119" s="207">
        <f>S119*H119</f>
        <v>0</v>
      </c>
      <c r="U119" s="207">
        <v>0</v>
      </c>
      <c r="V119" s="207">
        <f>U119*H119</f>
        <v>0</v>
      </c>
      <c r="W119" s="207">
        <v>0</v>
      </c>
      <c r="X119" s="208">
        <f>W119*H119</f>
        <v>0</v>
      </c>
      <c r="Y119" s="32"/>
      <c r="Z119" s="32"/>
      <c r="AA119" s="32"/>
      <c r="AB119" s="32"/>
      <c r="AC119" s="32"/>
      <c r="AD119" s="32"/>
      <c r="AE119" s="32"/>
      <c r="AR119" s="209" t="s">
        <v>141</v>
      </c>
      <c r="AT119" s="209" t="s">
        <v>136</v>
      </c>
      <c r="AU119" s="209" t="s">
        <v>89</v>
      </c>
      <c r="AY119" s="16" t="s">
        <v>133</v>
      </c>
      <c r="BE119" s="210">
        <f>IF(O119="základní",K119,0)</f>
        <v>0</v>
      </c>
      <c r="BF119" s="210">
        <f>IF(O119="snížená",K119,0)</f>
        <v>0</v>
      </c>
      <c r="BG119" s="210">
        <f>IF(O119="zákl. přenesená",K119,0)</f>
        <v>0</v>
      </c>
      <c r="BH119" s="210">
        <f>IF(O119="sníž. přenesená",K119,0)</f>
        <v>0</v>
      </c>
      <c r="BI119" s="210">
        <f>IF(O119="nulová",K119,0)</f>
        <v>0</v>
      </c>
      <c r="BJ119" s="16" t="s">
        <v>89</v>
      </c>
      <c r="BK119" s="210">
        <f>ROUND(P119*H119,2)</f>
        <v>0</v>
      </c>
      <c r="BL119" s="16" t="s">
        <v>141</v>
      </c>
      <c r="BM119" s="209" t="s">
        <v>503</v>
      </c>
    </row>
    <row r="120" spans="1:65" s="2" customFormat="1" ht="21.75" customHeight="1">
      <c r="A120" s="32"/>
      <c r="B120" s="33"/>
      <c r="C120" s="197" t="s">
        <v>91</v>
      </c>
      <c r="D120" s="197" t="s">
        <v>136</v>
      </c>
      <c r="E120" s="198" t="s">
        <v>504</v>
      </c>
      <c r="F120" s="199" t="s">
        <v>505</v>
      </c>
      <c r="G120" s="200" t="s">
        <v>502</v>
      </c>
      <c r="H120" s="263"/>
      <c r="I120" s="202"/>
      <c r="J120" s="202"/>
      <c r="K120" s="203">
        <f>ROUND(P120*H120,2)</f>
        <v>0</v>
      </c>
      <c r="L120" s="199" t="s">
        <v>140</v>
      </c>
      <c r="M120" s="37"/>
      <c r="N120" s="204" t="s">
        <v>1</v>
      </c>
      <c r="O120" s="205" t="s">
        <v>44</v>
      </c>
      <c r="P120" s="206">
        <f>I120+J120</f>
        <v>0</v>
      </c>
      <c r="Q120" s="206">
        <f>ROUND(I120*H120,2)</f>
        <v>0</v>
      </c>
      <c r="R120" s="206">
        <f>ROUND(J120*H120,2)</f>
        <v>0</v>
      </c>
      <c r="S120" s="68"/>
      <c r="T120" s="207">
        <f>S120*H120</f>
        <v>0</v>
      </c>
      <c r="U120" s="207">
        <v>0</v>
      </c>
      <c r="V120" s="207">
        <f>U120*H120</f>
        <v>0</v>
      </c>
      <c r="W120" s="207">
        <v>0</v>
      </c>
      <c r="X120" s="208">
        <f>W120*H120</f>
        <v>0</v>
      </c>
      <c r="Y120" s="32"/>
      <c r="Z120" s="32"/>
      <c r="AA120" s="32"/>
      <c r="AB120" s="32"/>
      <c r="AC120" s="32"/>
      <c r="AD120" s="32"/>
      <c r="AE120" s="32"/>
      <c r="AR120" s="209" t="s">
        <v>141</v>
      </c>
      <c r="AT120" s="209" t="s">
        <v>136</v>
      </c>
      <c r="AU120" s="209" t="s">
        <v>89</v>
      </c>
      <c r="AY120" s="16" t="s">
        <v>133</v>
      </c>
      <c r="BE120" s="210">
        <f>IF(O120="základní",K120,0)</f>
        <v>0</v>
      </c>
      <c r="BF120" s="210">
        <f>IF(O120="snížená",K120,0)</f>
        <v>0</v>
      </c>
      <c r="BG120" s="210">
        <f>IF(O120="zákl. přenesená",K120,0)</f>
        <v>0</v>
      </c>
      <c r="BH120" s="210">
        <f>IF(O120="sníž. přenesená",K120,0)</f>
        <v>0</v>
      </c>
      <c r="BI120" s="210">
        <f>IF(O120="nulová",K120,0)</f>
        <v>0</v>
      </c>
      <c r="BJ120" s="16" t="s">
        <v>89</v>
      </c>
      <c r="BK120" s="210">
        <f>ROUND(P120*H120,2)</f>
        <v>0</v>
      </c>
      <c r="BL120" s="16" t="s">
        <v>141</v>
      </c>
      <c r="BM120" s="209" t="s">
        <v>506</v>
      </c>
    </row>
    <row r="121" spans="1:65" s="2" customFormat="1" ht="21.75" customHeight="1">
      <c r="A121" s="32"/>
      <c r="B121" s="33"/>
      <c r="C121" s="197" t="s">
        <v>147</v>
      </c>
      <c r="D121" s="197" t="s">
        <v>136</v>
      </c>
      <c r="E121" s="198" t="s">
        <v>507</v>
      </c>
      <c r="F121" s="199" t="s">
        <v>508</v>
      </c>
      <c r="G121" s="200" t="s">
        <v>502</v>
      </c>
      <c r="H121" s="263"/>
      <c r="I121" s="202"/>
      <c r="J121" s="202"/>
      <c r="K121" s="203">
        <f>ROUND(P121*H121,2)</f>
        <v>0</v>
      </c>
      <c r="L121" s="199" t="s">
        <v>140</v>
      </c>
      <c r="M121" s="37"/>
      <c r="N121" s="204" t="s">
        <v>1</v>
      </c>
      <c r="O121" s="205" t="s">
        <v>44</v>
      </c>
      <c r="P121" s="206">
        <f>I121+J121</f>
        <v>0</v>
      </c>
      <c r="Q121" s="206">
        <f>ROUND(I121*H121,2)</f>
        <v>0</v>
      </c>
      <c r="R121" s="206">
        <f>ROUND(J121*H121,2)</f>
        <v>0</v>
      </c>
      <c r="S121" s="68"/>
      <c r="T121" s="207">
        <f>S121*H121</f>
        <v>0</v>
      </c>
      <c r="U121" s="207">
        <v>0</v>
      </c>
      <c r="V121" s="207">
        <f>U121*H121</f>
        <v>0</v>
      </c>
      <c r="W121" s="207">
        <v>0</v>
      </c>
      <c r="X121" s="208">
        <f>W121*H121</f>
        <v>0</v>
      </c>
      <c r="Y121" s="32"/>
      <c r="Z121" s="32"/>
      <c r="AA121" s="32"/>
      <c r="AB121" s="32"/>
      <c r="AC121" s="32"/>
      <c r="AD121" s="32"/>
      <c r="AE121" s="32"/>
      <c r="AR121" s="209" t="s">
        <v>141</v>
      </c>
      <c r="AT121" s="209" t="s">
        <v>136</v>
      </c>
      <c r="AU121" s="209" t="s">
        <v>89</v>
      </c>
      <c r="AY121" s="16" t="s">
        <v>133</v>
      </c>
      <c r="BE121" s="210">
        <f>IF(O121="základní",K121,0)</f>
        <v>0</v>
      </c>
      <c r="BF121" s="210">
        <f>IF(O121="snížená",K121,0)</f>
        <v>0</v>
      </c>
      <c r="BG121" s="210">
        <f>IF(O121="zákl. přenesená",K121,0)</f>
        <v>0</v>
      </c>
      <c r="BH121" s="210">
        <f>IF(O121="sníž. přenesená",K121,0)</f>
        <v>0</v>
      </c>
      <c r="BI121" s="210">
        <f>IF(O121="nulová",K121,0)</f>
        <v>0</v>
      </c>
      <c r="BJ121" s="16" t="s">
        <v>89</v>
      </c>
      <c r="BK121" s="210">
        <f>ROUND(P121*H121,2)</f>
        <v>0</v>
      </c>
      <c r="BL121" s="16" t="s">
        <v>141</v>
      </c>
      <c r="BM121" s="209" t="s">
        <v>509</v>
      </c>
    </row>
    <row r="122" spans="1:65" s="2" customFormat="1" ht="21.75" customHeight="1">
      <c r="A122" s="32"/>
      <c r="B122" s="33"/>
      <c r="C122" s="197" t="s">
        <v>141</v>
      </c>
      <c r="D122" s="197" t="s">
        <v>136</v>
      </c>
      <c r="E122" s="198" t="s">
        <v>510</v>
      </c>
      <c r="F122" s="199" t="s">
        <v>511</v>
      </c>
      <c r="G122" s="200" t="s">
        <v>502</v>
      </c>
      <c r="H122" s="263"/>
      <c r="I122" s="202"/>
      <c r="J122" s="202"/>
      <c r="K122" s="203">
        <f>ROUND(P122*H122,2)</f>
        <v>0</v>
      </c>
      <c r="L122" s="199" t="s">
        <v>140</v>
      </c>
      <c r="M122" s="37"/>
      <c r="N122" s="204" t="s">
        <v>1</v>
      </c>
      <c r="O122" s="205" t="s">
        <v>44</v>
      </c>
      <c r="P122" s="206">
        <f>I122+J122</f>
        <v>0</v>
      </c>
      <c r="Q122" s="206">
        <f>ROUND(I122*H122,2)</f>
        <v>0</v>
      </c>
      <c r="R122" s="206">
        <f>ROUND(J122*H122,2)</f>
        <v>0</v>
      </c>
      <c r="S122" s="68"/>
      <c r="T122" s="207">
        <f>S122*H122</f>
        <v>0</v>
      </c>
      <c r="U122" s="207">
        <v>0</v>
      </c>
      <c r="V122" s="207">
        <f>U122*H122</f>
        <v>0</v>
      </c>
      <c r="W122" s="207">
        <v>0</v>
      </c>
      <c r="X122" s="208">
        <f>W122*H122</f>
        <v>0</v>
      </c>
      <c r="Y122" s="32"/>
      <c r="Z122" s="32"/>
      <c r="AA122" s="32"/>
      <c r="AB122" s="32"/>
      <c r="AC122" s="32"/>
      <c r="AD122" s="32"/>
      <c r="AE122" s="32"/>
      <c r="AR122" s="209" t="s">
        <v>141</v>
      </c>
      <c r="AT122" s="209" t="s">
        <v>136</v>
      </c>
      <c r="AU122" s="209" t="s">
        <v>89</v>
      </c>
      <c r="AY122" s="16" t="s">
        <v>133</v>
      </c>
      <c r="BE122" s="210">
        <f>IF(O122="základní",K122,0)</f>
        <v>0</v>
      </c>
      <c r="BF122" s="210">
        <f>IF(O122="snížená",K122,0)</f>
        <v>0</v>
      </c>
      <c r="BG122" s="210">
        <f>IF(O122="zákl. přenesená",K122,0)</f>
        <v>0</v>
      </c>
      <c r="BH122" s="210">
        <f>IF(O122="sníž. přenesená",K122,0)</f>
        <v>0</v>
      </c>
      <c r="BI122" s="210">
        <f>IF(O122="nulová",K122,0)</f>
        <v>0</v>
      </c>
      <c r="BJ122" s="16" t="s">
        <v>89</v>
      </c>
      <c r="BK122" s="210">
        <f>ROUND(P122*H122,2)</f>
        <v>0</v>
      </c>
      <c r="BL122" s="16" t="s">
        <v>141</v>
      </c>
      <c r="BM122" s="209" t="s">
        <v>512</v>
      </c>
    </row>
    <row r="123" spans="1:65" s="2" customFormat="1" ht="19.5">
      <c r="A123" s="32"/>
      <c r="B123" s="33"/>
      <c r="C123" s="34"/>
      <c r="D123" s="213" t="s">
        <v>174</v>
      </c>
      <c r="E123" s="34"/>
      <c r="F123" s="234" t="s">
        <v>513</v>
      </c>
      <c r="G123" s="34"/>
      <c r="H123" s="34"/>
      <c r="I123" s="113"/>
      <c r="J123" s="113"/>
      <c r="K123" s="34"/>
      <c r="L123" s="34"/>
      <c r="M123" s="37"/>
      <c r="N123" s="235"/>
      <c r="O123" s="236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174</v>
      </c>
      <c r="AU123" s="16" t="s">
        <v>89</v>
      </c>
    </row>
    <row r="124" spans="1:65" s="2" customFormat="1" ht="33" customHeight="1">
      <c r="A124" s="32"/>
      <c r="B124" s="33"/>
      <c r="C124" s="197" t="s">
        <v>134</v>
      </c>
      <c r="D124" s="197" t="s">
        <v>136</v>
      </c>
      <c r="E124" s="198" t="s">
        <v>514</v>
      </c>
      <c r="F124" s="199" t="s">
        <v>515</v>
      </c>
      <c r="G124" s="200" t="s">
        <v>502</v>
      </c>
      <c r="H124" s="263"/>
      <c r="I124" s="202"/>
      <c r="J124" s="202"/>
      <c r="K124" s="203">
        <f>ROUND(P124*H124,2)</f>
        <v>0</v>
      </c>
      <c r="L124" s="199" t="s">
        <v>140</v>
      </c>
      <c r="M124" s="37"/>
      <c r="N124" s="204" t="s">
        <v>1</v>
      </c>
      <c r="O124" s="205" t="s">
        <v>44</v>
      </c>
      <c r="P124" s="206">
        <f>I124+J124</f>
        <v>0</v>
      </c>
      <c r="Q124" s="206">
        <f>ROUND(I124*H124,2)</f>
        <v>0</v>
      </c>
      <c r="R124" s="206">
        <f>ROUND(J124*H124,2)</f>
        <v>0</v>
      </c>
      <c r="S124" s="68"/>
      <c r="T124" s="207">
        <f>S124*H124</f>
        <v>0</v>
      </c>
      <c r="U124" s="207">
        <v>0</v>
      </c>
      <c r="V124" s="207">
        <f>U124*H124</f>
        <v>0</v>
      </c>
      <c r="W124" s="207">
        <v>0</v>
      </c>
      <c r="X124" s="208">
        <f>W124*H124</f>
        <v>0</v>
      </c>
      <c r="Y124" s="32"/>
      <c r="Z124" s="32"/>
      <c r="AA124" s="32"/>
      <c r="AB124" s="32"/>
      <c r="AC124" s="32"/>
      <c r="AD124" s="32"/>
      <c r="AE124" s="32"/>
      <c r="AR124" s="209" t="s">
        <v>141</v>
      </c>
      <c r="AT124" s="209" t="s">
        <v>136</v>
      </c>
      <c r="AU124" s="209" t="s">
        <v>89</v>
      </c>
      <c r="AY124" s="16" t="s">
        <v>133</v>
      </c>
      <c r="BE124" s="210">
        <f>IF(O124="základní",K124,0)</f>
        <v>0</v>
      </c>
      <c r="BF124" s="210">
        <f>IF(O124="snížená",K124,0)</f>
        <v>0</v>
      </c>
      <c r="BG124" s="210">
        <f>IF(O124="zákl. přenesená",K124,0)</f>
        <v>0</v>
      </c>
      <c r="BH124" s="210">
        <f>IF(O124="sníž. přenesená",K124,0)</f>
        <v>0</v>
      </c>
      <c r="BI124" s="210">
        <f>IF(O124="nulová",K124,0)</f>
        <v>0</v>
      </c>
      <c r="BJ124" s="16" t="s">
        <v>89</v>
      </c>
      <c r="BK124" s="210">
        <f>ROUND(P124*H124,2)</f>
        <v>0</v>
      </c>
      <c r="BL124" s="16" t="s">
        <v>141</v>
      </c>
      <c r="BM124" s="209" t="s">
        <v>516</v>
      </c>
    </row>
    <row r="125" spans="1:65" s="2" customFormat="1" ht="19.5">
      <c r="A125" s="32"/>
      <c r="B125" s="33"/>
      <c r="C125" s="34"/>
      <c r="D125" s="213" t="s">
        <v>174</v>
      </c>
      <c r="E125" s="34"/>
      <c r="F125" s="234" t="s">
        <v>517</v>
      </c>
      <c r="G125" s="34"/>
      <c r="H125" s="34"/>
      <c r="I125" s="113"/>
      <c r="J125" s="113"/>
      <c r="K125" s="34"/>
      <c r="L125" s="34"/>
      <c r="M125" s="37"/>
      <c r="N125" s="235"/>
      <c r="O125" s="236"/>
      <c r="P125" s="68"/>
      <c r="Q125" s="68"/>
      <c r="R125" s="68"/>
      <c r="S125" s="68"/>
      <c r="T125" s="68"/>
      <c r="U125" s="68"/>
      <c r="V125" s="68"/>
      <c r="W125" s="68"/>
      <c r="X125" s="69"/>
      <c r="Y125" s="32"/>
      <c r="Z125" s="32"/>
      <c r="AA125" s="32"/>
      <c r="AB125" s="32"/>
      <c r="AC125" s="32"/>
      <c r="AD125" s="32"/>
      <c r="AE125" s="32"/>
      <c r="AT125" s="16" t="s">
        <v>174</v>
      </c>
      <c r="AU125" s="16" t="s">
        <v>89</v>
      </c>
    </row>
    <row r="126" spans="1:65" s="2" customFormat="1" ht="21.75" customHeight="1">
      <c r="A126" s="32"/>
      <c r="B126" s="33"/>
      <c r="C126" s="197" t="s">
        <v>164</v>
      </c>
      <c r="D126" s="197" t="s">
        <v>136</v>
      </c>
      <c r="E126" s="198" t="s">
        <v>518</v>
      </c>
      <c r="F126" s="199" t="s">
        <v>519</v>
      </c>
      <c r="G126" s="200" t="s">
        <v>502</v>
      </c>
      <c r="H126" s="263"/>
      <c r="I126" s="202"/>
      <c r="J126" s="202"/>
      <c r="K126" s="203">
        <f>ROUND(P126*H126,2)</f>
        <v>0</v>
      </c>
      <c r="L126" s="199" t="s">
        <v>140</v>
      </c>
      <c r="M126" s="37"/>
      <c r="N126" s="204" t="s">
        <v>1</v>
      </c>
      <c r="O126" s="205" t="s">
        <v>44</v>
      </c>
      <c r="P126" s="206">
        <f>I126+J126</f>
        <v>0</v>
      </c>
      <c r="Q126" s="206">
        <f>ROUND(I126*H126,2)</f>
        <v>0</v>
      </c>
      <c r="R126" s="206">
        <f>ROUND(J126*H126,2)</f>
        <v>0</v>
      </c>
      <c r="S126" s="68"/>
      <c r="T126" s="207">
        <f>S126*H126</f>
        <v>0</v>
      </c>
      <c r="U126" s="207">
        <v>0</v>
      </c>
      <c r="V126" s="207">
        <f>U126*H126</f>
        <v>0</v>
      </c>
      <c r="W126" s="207">
        <v>0</v>
      </c>
      <c r="X126" s="208">
        <f>W126*H126</f>
        <v>0</v>
      </c>
      <c r="Y126" s="32"/>
      <c r="Z126" s="32"/>
      <c r="AA126" s="32"/>
      <c r="AB126" s="32"/>
      <c r="AC126" s="32"/>
      <c r="AD126" s="32"/>
      <c r="AE126" s="32"/>
      <c r="AR126" s="209" t="s">
        <v>141</v>
      </c>
      <c r="AT126" s="209" t="s">
        <v>136</v>
      </c>
      <c r="AU126" s="209" t="s">
        <v>89</v>
      </c>
      <c r="AY126" s="16" t="s">
        <v>133</v>
      </c>
      <c r="BE126" s="210">
        <f>IF(O126="základní",K126,0)</f>
        <v>0</v>
      </c>
      <c r="BF126" s="210">
        <f>IF(O126="snížená",K126,0)</f>
        <v>0</v>
      </c>
      <c r="BG126" s="210">
        <f>IF(O126="zákl. přenesená",K126,0)</f>
        <v>0</v>
      </c>
      <c r="BH126" s="210">
        <f>IF(O126="sníž. přenesená",K126,0)</f>
        <v>0</v>
      </c>
      <c r="BI126" s="210">
        <f>IF(O126="nulová",K126,0)</f>
        <v>0</v>
      </c>
      <c r="BJ126" s="16" t="s">
        <v>89</v>
      </c>
      <c r="BK126" s="210">
        <f>ROUND(P126*H126,2)</f>
        <v>0</v>
      </c>
      <c r="BL126" s="16" t="s">
        <v>141</v>
      </c>
      <c r="BM126" s="209" t="s">
        <v>520</v>
      </c>
    </row>
    <row r="127" spans="1:65" s="2" customFormat="1" ht="19.5">
      <c r="A127" s="32"/>
      <c r="B127" s="33"/>
      <c r="C127" s="34"/>
      <c r="D127" s="213" t="s">
        <v>174</v>
      </c>
      <c r="E127" s="34"/>
      <c r="F127" s="234" t="s">
        <v>513</v>
      </c>
      <c r="G127" s="34"/>
      <c r="H127" s="34"/>
      <c r="I127" s="113"/>
      <c r="J127" s="113"/>
      <c r="K127" s="34"/>
      <c r="L127" s="34"/>
      <c r="M127" s="37"/>
      <c r="N127" s="235"/>
      <c r="O127" s="236"/>
      <c r="P127" s="68"/>
      <c r="Q127" s="68"/>
      <c r="R127" s="68"/>
      <c r="S127" s="68"/>
      <c r="T127" s="68"/>
      <c r="U127" s="68"/>
      <c r="V127" s="68"/>
      <c r="W127" s="68"/>
      <c r="X127" s="69"/>
      <c r="Y127" s="32"/>
      <c r="Z127" s="32"/>
      <c r="AA127" s="32"/>
      <c r="AB127" s="32"/>
      <c r="AC127" s="32"/>
      <c r="AD127" s="32"/>
      <c r="AE127" s="32"/>
      <c r="AT127" s="16" t="s">
        <v>174</v>
      </c>
      <c r="AU127" s="16" t="s">
        <v>89</v>
      </c>
    </row>
    <row r="128" spans="1:65" s="2" customFormat="1" ht="21.75" customHeight="1">
      <c r="A128" s="32"/>
      <c r="B128" s="33"/>
      <c r="C128" s="197" t="s">
        <v>169</v>
      </c>
      <c r="D128" s="197" t="s">
        <v>136</v>
      </c>
      <c r="E128" s="198" t="s">
        <v>521</v>
      </c>
      <c r="F128" s="199" t="s">
        <v>522</v>
      </c>
      <c r="G128" s="200" t="s">
        <v>179</v>
      </c>
      <c r="H128" s="201">
        <v>675</v>
      </c>
      <c r="I128" s="202"/>
      <c r="J128" s="202"/>
      <c r="K128" s="203">
        <f>ROUND(P128*H128,2)</f>
        <v>0</v>
      </c>
      <c r="L128" s="199" t="s">
        <v>140</v>
      </c>
      <c r="M128" s="37"/>
      <c r="N128" s="247" t="s">
        <v>1</v>
      </c>
      <c r="O128" s="248" t="s">
        <v>44</v>
      </c>
      <c r="P128" s="249">
        <f>I128+J128</f>
        <v>0</v>
      </c>
      <c r="Q128" s="249">
        <f>ROUND(I128*H128,2)</f>
        <v>0</v>
      </c>
      <c r="R128" s="249">
        <f>ROUND(J128*H128,2)</f>
        <v>0</v>
      </c>
      <c r="S128" s="250"/>
      <c r="T128" s="251">
        <f>S128*H128</f>
        <v>0</v>
      </c>
      <c r="U128" s="251">
        <v>0</v>
      </c>
      <c r="V128" s="251">
        <f>U128*H128</f>
        <v>0</v>
      </c>
      <c r="W128" s="251">
        <v>0</v>
      </c>
      <c r="X128" s="252">
        <f>W128*H128</f>
        <v>0</v>
      </c>
      <c r="Y128" s="32"/>
      <c r="Z128" s="32"/>
      <c r="AA128" s="32"/>
      <c r="AB128" s="32"/>
      <c r="AC128" s="32"/>
      <c r="AD128" s="32"/>
      <c r="AE128" s="32"/>
      <c r="AR128" s="209" t="s">
        <v>141</v>
      </c>
      <c r="AT128" s="209" t="s">
        <v>136</v>
      </c>
      <c r="AU128" s="209" t="s">
        <v>89</v>
      </c>
      <c r="AY128" s="16" t="s">
        <v>133</v>
      </c>
      <c r="BE128" s="210">
        <f>IF(O128="základní",K128,0)</f>
        <v>0</v>
      </c>
      <c r="BF128" s="210">
        <f>IF(O128="snížená",K128,0)</f>
        <v>0</v>
      </c>
      <c r="BG128" s="210">
        <f>IF(O128="zákl. přenesená",K128,0)</f>
        <v>0</v>
      </c>
      <c r="BH128" s="210">
        <f>IF(O128="sníž. přenesená",K128,0)</f>
        <v>0</v>
      </c>
      <c r="BI128" s="210">
        <f>IF(O128="nulová",K128,0)</f>
        <v>0</v>
      </c>
      <c r="BJ128" s="16" t="s">
        <v>89</v>
      </c>
      <c r="BK128" s="210">
        <f>ROUND(P128*H128,2)</f>
        <v>0</v>
      </c>
      <c r="BL128" s="16" t="s">
        <v>141</v>
      </c>
      <c r="BM128" s="209" t="s">
        <v>523</v>
      </c>
    </row>
    <row r="129" spans="1:31" s="2" customFormat="1" ht="6.95" customHeight="1">
      <c r="A129" s="32"/>
      <c r="B129" s="52"/>
      <c r="C129" s="53"/>
      <c r="D129" s="53"/>
      <c r="E129" s="53"/>
      <c r="F129" s="53"/>
      <c r="G129" s="53"/>
      <c r="H129" s="53"/>
      <c r="I129" s="151"/>
      <c r="J129" s="151"/>
      <c r="K129" s="53"/>
      <c r="L129" s="53"/>
      <c r="M129" s="37"/>
      <c r="N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sheetProtection algorithmName="SHA-512" hashValue="6e0YBenuc8qM+VBW+1dSMTaDt9FCPNgfUBENwotKZAKSxbjNPvGCvqxpUXzQFvu5wqZAJFimIxivjzgfAq4/1w==" saltValue="JXkatnU9RQZN1u7UV92D2RrjiwOG/y1EzWeC7eJkAuApZjPCYyG91nVJYtWvngKk1g30MPLFyCYDUU6QpIZs8A==" spinCount="100000" sheet="1" objects="1" scenarios="1" formatColumns="0" formatRows="0" autoFilter="0"/>
  <autoFilter ref="C116:L128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Oprava kolejí a v...</vt:lpstr>
      <vt:lpstr>SO 02 - Úprava zabezpečov...</vt:lpstr>
      <vt:lpstr>VRN - soupis VRN</vt:lpstr>
      <vt:lpstr>'Rekapitulace stavby'!Názvy_tisku</vt:lpstr>
      <vt:lpstr>'SO 01 - Oprava kolejí a v...'!Názvy_tisku</vt:lpstr>
      <vt:lpstr>'SO 02 - Úprava zabezpečov...'!Názvy_tisku</vt:lpstr>
      <vt:lpstr>'VRN - soupis VRN'!Názvy_tisku</vt:lpstr>
      <vt:lpstr>'Rekapitulace stavby'!Oblast_tisku</vt:lpstr>
      <vt:lpstr>'SO 01 - Oprava kolejí a v...'!Oblast_tisku</vt:lpstr>
      <vt:lpstr>'SO 02 - Úprava zabezpečov...'!Oblast_tisku</vt:lpstr>
      <vt:lpstr>'VRN - soupis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2020-05-28T08:34:09Z</dcterms:created>
  <dcterms:modified xsi:type="dcterms:W3CDTF">2020-05-28T08:34:46Z</dcterms:modified>
</cp:coreProperties>
</file>